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P_RAS\KA 2.4\NÁVRH NÁSTROJE\varianty, nástroj\Brom_16.6\odeslat\"/>
    </mc:Choice>
  </mc:AlternateContent>
  <bookViews>
    <workbookView xWindow="-120" yWindow="-120" windowWidth="19440" windowHeight="15156"/>
  </bookViews>
  <sheets>
    <sheet name="Sirsi_vartianta" sheetId="1" r:id="rId1"/>
    <sheet name="Uzsi Varianta" sheetId="5" r:id="rId2"/>
  </sheets>
  <calcPr calcId="162913"/>
</workbook>
</file>

<file path=xl/calcChain.xml><?xml version="1.0" encoding="utf-8"?>
<calcChain xmlns="http://schemas.openxmlformats.org/spreadsheetml/2006/main">
  <c r="M41" i="5" l="1"/>
  <c r="L41" i="5"/>
  <c r="M40" i="5"/>
  <c r="L40" i="5"/>
  <c r="M39" i="5"/>
  <c r="L38" i="5"/>
  <c r="M37" i="5"/>
  <c r="L37" i="5"/>
  <c r="M35" i="5"/>
  <c r="L34" i="5"/>
  <c r="M33" i="5"/>
  <c r="L33" i="5"/>
  <c r="M31" i="5"/>
  <c r="M30" i="5"/>
  <c r="L30" i="5"/>
  <c r="M29" i="5"/>
  <c r="L28" i="5"/>
  <c r="M27" i="5"/>
  <c r="L27" i="5"/>
  <c r="M25" i="5"/>
  <c r="L24" i="5"/>
  <c r="M23" i="5"/>
  <c r="L23" i="5"/>
  <c r="M21" i="5"/>
  <c r="L21" i="5"/>
  <c r="M19" i="5"/>
  <c r="L18" i="5"/>
  <c r="M15" i="5"/>
  <c r="L14" i="5"/>
  <c r="L13" i="5"/>
  <c r="M12" i="5"/>
  <c r="L12" i="5"/>
  <c r="M11" i="5"/>
  <c r="M10" i="5"/>
  <c r="L10" i="5"/>
  <c r="M9" i="5"/>
  <c r="L9" i="5"/>
  <c r="M8" i="5"/>
  <c r="M7" i="5"/>
  <c r="L7" i="5"/>
  <c r="L5" i="5"/>
  <c r="M3" i="5"/>
  <c r="L3" i="5"/>
  <c r="L2" i="5"/>
  <c r="M2" i="5"/>
  <c r="M10" i="1"/>
  <c r="C2" i="5"/>
  <c r="D2" i="5"/>
  <c r="E2" i="5"/>
  <c r="C3" i="5"/>
  <c r="D3" i="5"/>
  <c r="E3" i="5"/>
  <c r="C4" i="5"/>
  <c r="D4" i="5"/>
  <c r="L4" i="5" s="1"/>
  <c r="E4" i="5"/>
  <c r="M4" i="5" s="1"/>
  <c r="C5" i="5"/>
  <c r="D5" i="5"/>
  <c r="E5" i="5"/>
  <c r="M5" i="5" s="1"/>
  <c r="C6" i="5"/>
  <c r="D6" i="5"/>
  <c r="L6" i="5" s="1"/>
  <c r="E6" i="5"/>
  <c r="M6" i="5" s="1"/>
  <c r="C8" i="5"/>
  <c r="D8" i="5"/>
  <c r="L8" i="5" s="1"/>
  <c r="E8" i="5"/>
  <c r="C11" i="5"/>
  <c r="D11" i="5"/>
  <c r="L11" i="5" s="1"/>
  <c r="E11" i="5"/>
  <c r="C13" i="5"/>
  <c r="D13" i="5"/>
  <c r="E13" i="5"/>
  <c r="M13" i="5" s="1"/>
  <c r="C14" i="5"/>
  <c r="D14" i="5"/>
  <c r="E14" i="5"/>
  <c r="M14" i="5" s="1"/>
  <c r="C15" i="5"/>
  <c r="D15" i="5"/>
  <c r="L15" i="5" s="1"/>
  <c r="E15" i="5"/>
  <c r="C16" i="5"/>
  <c r="D16" i="5"/>
  <c r="L16" i="5" s="1"/>
  <c r="E16" i="5"/>
  <c r="M16" i="5" s="1"/>
  <c r="C17" i="5"/>
  <c r="D17" i="5"/>
  <c r="L17" i="5" s="1"/>
  <c r="E17" i="5"/>
  <c r="M17" i="5" s="1"/>
  <c r="C18" i="5"/>
  <c r="D18" i="5"/>
  <c r="E18" i="5"/>
  <c r="M18" i="5" s="1"/>
  <c r="C19" i="5"/>
  <c r="D19" i="5"/>
  <c r="L19" i="5" s="1"/>
  <c r="E19" i="5"/>
  <c r="C20" i="5"/>
  <c r="D20" i="5"/>
  <c r="L20" i="5" s="1"/>
  <c r="E20" i="5"/>
  <c r="M20" i="5" s="1"/>
  <c r="C22" i="5"/>
  <c r="D22" i="5"/>
  <c r="L22" i="5" s="1"/>
  <c r="E22" i="5"/>
  <c r="M22" i="5" s="1"/>
  <c r="C23" i="5"/>
  <c r="D23" i="5"/>
  <c r="E23" i="5"/>
  <c r="C24" i="5"/>
  <c r="D24" i="5"/>
  <c r="E24" i="5"/>
  <c r="M24" i="5" s="1"/>
  <c r="C25" i="5"/>
  <c r="D25" i="5"/>
  <c r="L25" i="5" s="1"/>
  <c r="E25" i="5"/>
  <c r="C26" i="5"/>
  <c r="D26" i="5"/>
  <c r="L26" i="5" s="1"/>
  <c r="E26" i="5"/>
  <c r="M26" i="5" s="1"/>
  <c r="C28" i="5"/>
  <c r="D28" i="5"/>
  <c r="E28" i="5"/>
  <c r="M28" i="5" s="1"/>
  <c r="C29" i="5"/>
  <c r="D29" i="5"/>
  <c r="L29" i="5" s="1"/>
  <c r="E29" i="5"/>
  <c r="C31" i="5"/>
  <c r="D31" i="5"/>
  <c r="L31" i="5" s="1"/>
  <c r="E31" i="5"/>
  <c r="C32" i="5"/>
  <c r="D32" i="5"/>
  <c r="L32" i="5" s="1"/>
  <c r="E32" i="5"/>
  <c r="M32" i="5" s="1"/>
  <c r="C33" i="5"/>
  <c r="D33" i="5"/>
  <c r="E33" i="5"/>
  <c r="C34" i="5"/>
  <c r="D34" i="5"/>
  <c r="E34" i="5"/>
  <c r="M34" i="5" s="1"/>
  <c r="C35" i="5"/>
  <c r="D35" i="5"/>
  <c r="L35" i="5" s="1"/>
  <c r="E35" i="5"/>
  <c r="C36" i="5"/>
  <c r="D36" i="5"/>
  <c r="L36" i="5" s="1"/>
  <c r="E36" i="5"/>
  <c r="M36" i="5" s="1"/>
  <c r="C38" i="5"/>
  <c r="D38" i="5"/>
  <c r="E38" i="5"/>
  <c r="M38" i="5" s="1"/>
  <c r="C39" i="5"/>
  <c r="D39" i="5"/>
  <c r="L39" i="5" s="1"/>
  <c r="E39" i="5"/>
  <c r="C42" i="5"/>
  <c r="D42" i="5"/>
  <c r="L42" i="5" s="1"/>
  <c r="E42" i="5"/>
  <c r="M42" i="5" s="1"/>
  <c r="G31" i="1"/>
  <c r="O31" i="1" s="1"/>
  <c r="G23" i="1"/>
  <c r="O23" i="1" s="1"/>
  <c r="G22" i="1"/>
  <c r="G32" i="1" s="1"/>
  <c r="G21" i="1"/>
  <c r="G20" i="1"/>
  <c r="G30" i="1" s="1"/>
  <c r="G19" i="1"/>
  <c r="O19" i="1" s="1"/>
  <c r="G18" i="1"/>
  <c r="G28" i="1" s="1"/>
  <c r="G17" i="1"/>
  <c r="G27" i="1" s="1"/>
  <c r="G16" i="1"/>
  <c r="G16" i="5" s="1"/>
  <c r="G15" i="1"/>
  <c r="O15" i="1" s="1"/>
  <c r="G14" i="1"/>
  <c r="G24" i="1" s="1"/>
  <c r="G13" i="1"/>
  <c r="O13" i="1" s="1"/>
  <c r="N2" i="5"/>
  <c r="O22" i="1"/>
  <c r="N22" i="1"/>
  <c r="O21" i="1"/>
  <c r="N21" i="1"/>
  <c r="O20" i="1"/>
  <c r="O18" i="1"/>
  <c r="N18" i="1"/>
  <c r="O17" i="1"/>
  <c r="N17" i="1"/>
  <c r="N16" i="1"/>
  <c r="O14" i="1"/>
  <c r="N14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O4" i="1"/>
  <c r="N4" i="1"/>
  <c r="O3" i="1"/>
  <c r="N3" i="1"/>
  <c r="O2" i="1"/>
  <c r="N2" i="1"/>
  <c r="M2" i="1"/>
  <c r="K2" i="5" s="1"/>
  <c r="Q6" i="5"/>
  <c r="Q5" i="5"/>
  <c r="Q4" i="5"/>
  <c r="Q3" i="5"/>
  <c r="G22" i="5"/>
  <c r="G21" i="5"/>
  <c r="G18" i="5"/>
  <c r="G17" i="5"/>
  <c r="G14" i="5"/>
  <c r="G13" i="5"/>
  <c r="G12" i="5"/>
  <c r="G11" i="5"/>
  <c r="G10" i="5"/>
  <c r="G9" i="5"/>
  <c r="G8" i="5"/>
  <c r="G7" i="5"/>
  <c r="K7" i="5" s="1"/>
  <c r="G6" i="5"/>
  <c r="G5" i="5"/>
  <c r="G4" i="5"/>
  <c r="G3" i="5"/>
  <c r="M22" i="1"/>
  <c r="M21" i="1"/>
  <c r="M18" i="1"/>
  <c r="M17" i="1"/>
  <c r="M14" i="1"/>
  <c r="M13" i="1"/>
  <c r="M12" i="1"/>
  <c r="M11" i="1"/>
  <c r="M9" i="1"/>
  <c r="M8" i="1"/>
  <c r="M7" i="1"/>
  <c r="M6" i="1"/>
  <c r="M5" i="1"/>
  <c r="M4" i="1"/>
  <c r="M3" i="1"/>
  <c r="K4" i="5" l="1"/>
  <c r="K17" i="5"/>
  <c r="O27" i="1"/>
  <c r="G27" i="5"/>
  <c r="G40" i="1"/>
  <c r="N30" i="1"/>
  <c r="M30" i="1"/>
  <c r="G30" i="5"/>
  <c r="O30" i="1"/>
  <c r="M20" i="1"/>
  <c r="K21" i="5"/>
  <c r="G15" i="5"/>
  <c r="K15" i="5" s="1"/>
  <c r="G19" i="5"/>
  <c r="G23" i="5"/>
  <c r="G31" i="5"/>
  <c r="O16" i="1"/>
  <c r="G26" i="1"/>
  <c r="M16" i="1"/>
  <c r="K22" i="5"/>
  <c r="G20" i="5"/>
  <c r="N20" i="1"/>
  <c r="K12" i="5"/>
  <c r="K5" i="5"/>
  <c r="K8" i="5"/>
  <c r="K16" i="5"/>
  <c r="K18" i="5"/>
  <c r="K14" i="5"/>
  <c r="N14" i="5" s="1"/>
  <c r="K10" i="5"/>
  <c r="G34" i="1"/>
  <c r="O24" i="1"/>
  <c r="G24" i="5"/>
  <c r="M24" i="1"/>
  <c r="N24" i="1"/>
  <c r="G38" i="1"/>
  <c r="N28" i="1"/>
  <c r="O28" i="1"/>
  <c r="G28" i="5"/>
  <c r="M28" i="1"/>
  <c r="G42" i="1"/>
  <c r="N32" i="1"/>
  <c r="O32" i="1"/>
  <c r="G32" i="5"/>
  <c r="M32" i="1"/>
  <c r="N40" i="1"/>
  <c r="O40" i="1"/>
  <c r="G40" i="5"/>
  <c r="M40" i="1"/>
  <c r="N15" i="1"/>
  <c r="N19" i="1"/>
  <c r="N23" i="1"/>
  <c r="N27" i="1"/>
  <c r="N31" i="1"/>
  <c r="G25" i="1"/>
  <c r="G29" i="1"/>
  <c r="G33" i="1"/>
  <c r="G37" i="1"/>
  <c r="G41" i="1"/>
  <c r="M15" i="1"/>
  <c r="M19" i="1"/>
  <c r="M23" i="1"/>
  <c r="M27" i="1"/>
  <c r="M31" i="1"/>
  <c r="P13" i="1"/>
  <c r="K13" i="5"/>
  <c r="K3" i="5"/>
  <c r="K6" i="5"/>
  <c r="K9" i="5"/>
  <c r="P18" i="1"/>
  <c r="K11" i="5"/>
  <c r="P10" i="1"/>
  <c r="P9" i="1"/>
  <c r="P17" i="1"/>
  <c r="P5" i="1"/>
  <c r="P14" i="1"/>
  <c r="P21" i="1"/>
  <c r="P6" i="1"/>
  <c r="P8" i="1"/>
  <c r="P11" i="1"/>
  <c r="P22" i="1"/>
  <c r="P4" i="1"/>
  <c r="P7" i="1"/>
  <c r="P20" i="1"/>
  <c r="P12" i="1"/>
  <c r="P3" i="1"/>
  <c r="P16" i="1" l="1"/>
  <c r="P30" i="1"/>
  <c r="K20" i="5"/>
  <c r="N20" i="5" s="1"/>
  <c r="K19" i="5"/>
  <c r="N16" i="5"/>
  <c r="N19" i="5"/>
  <c r="N8" i="5"/>
  <c r="N17" i="5"/>
  <c r="N18" i="5"/>
  <c r="K23" i="5"/>
  <c r="N22" i="5"/>
  <c r="K30" i="5"/>
  <c r="K31" i="5"/>
  <c r="N31" i="5" s="1"/>
  <c r="N4" i="5"/>
  <c r="N21" i="5"/>
  <c r="G36" i="1"/>
  <c r="G26" i="5"/>
  <c r="N26" i="1"/>
  <c r="O26" i="1"/>
  <c r="M26" i="1"/>
  <c r="N30" i="5"/>
  <c r="N12" i="5"/>
  <c r="K27" i="5"/>
  <c r="N27" i="5" s="1"/>
  <c r="P31" i="1"/>
  <c r="P15" i="1"/>
  <c r="P24" i="1"/>
  <c r="N9" i="5"/>
  <c r="N15" i="5"/>
  <c r="P19" i="1"/>
  <c r="P27" i="1"/>
  <c r="N6" i="5"/>
  <c r="P23" i="1"/>
  <c r="P40" i="1"/>
  <c r="P32" i="1"/>
  <c r="P28" i="1"/>
  <c r="K24" i="5"/>
  <c r="O33" i="1"/>
  <c r="M33" i="1"/>
  <c r="N33" i="1"/>
  <c r="G33" i="5"/>
  <c r="G38" i="5"/>
  <c r="N38" i="1"/>
  <c r="O38" i="1"/>
  <c r="M38" i="1"/>
  <c r="O29" i="1"/>
  <c r="M29" i="1"/>
  <c r="G39" i="1"/>
  <c r="N29" i="1"/>
  <c r="G29" i="5"/>
  <c r="K28" i="5"/>
  <c r="K40" i="5"/>
  <c r="O37" i="1"/>
  <c r="M37" i="1"/>
  <c r="N37" i="1"/>
  <c r="G37" i="5"/>
  <c r="N13" i="5"/>
  <c r="O41" i="1"/>
  <c r="M41" i="1"/>
  <c r="N41" i="1"/>
  <c r="G41" i="5"/>
  <c r="O25" i="1"/>
  <c r="M25" i="1"/>
  <c r="G35" i="1"/>
  <c r="T3" i="1" s="1"/>
  <c r="V3" i="1" s="1"/>
  <c r="N25" i="1"/>
  <c r="G25" i="5"/>
  <c r="K32" i="5"/>
  <c r="G42" i="5"/>
  <c r="N42" i="1"/>
  <c r="O42" i="1"/>
  <c r="M42" i="1"/>
  <c r="G34" i="5"/>
  <c r="N34" i="1"/>
  <c r="O34" i="1"/>
  <c r="M34" i="1"/>
  <c r="N5" i="5"/>
  <c r="N3" i="5"/>
  <c r="N10" i="5"/>
  <c r="N7" i="5"/>
  <c r="U3" i="1"/>
  <c r="N11" i="5"/>
  <c r="P26" i="1" l="1"/>
  <c r="N23" i="5"/>
  <c r="T6" i="1"/>
  <c r="V6" i="1" s="1"/>
  <c r="K26" i="5"/>
  <c r="U4" i="1"/>
  <c r="W3" i="1"/>
  <c r="N36" i="1"/>
  <c r="M36" i="1"/>
  <c r="O36" i="1"/>
  <c r="G36" i="5"/>
  <c r="N32" i="5"/>
  <c r="N24" i="5"/>
  <c r="P37" i="1"/>
  <c r="P41" i="1"/>
  <c r="P38" i="1"/>
  <c r="P29" i="1"/>
  <c r="K38" i="5"/>
  <c r="S4" i="5"/>
  <c r="P34" i="1"/>
  <c r="K34" i="5"/>
  <c r="O35" i="1"/>
  <c r="M35" i="1"/>
  <c r="N35" i="1"/>
  <c r="G35" i="5"/>
  <c r="R4" i="5" s="1"/>
  <c r="T4" i="5" s="1"/>
  <c r="T5" i="1"/>
  <c r="V5" i="1" s="1"/>
  <c r="K41" i="5"/>
  <c r="K37" i="5"/>
  <c r="T4" i="1"/>
  <c r="P33" i="1"/>
  <c r="K25" i="5"/>
  <c r="K29" i="5"/>
  <c r="P42" i="1"/>
  <c r="K42" i="5"/>
  <c r="P25" i="1"/>
  <c r="N40" i="5"/>
  <c r="N28" i="5"/>
  <c r="O39" i="1"/>
  <c r="M39" i="1"/>
  <c r="N39" i="1"/>
  <c r="G39" i="5"/>
  <c r="K33" i="5"/>
  <c r="S3" i="5"/>
  <c r="R6" i="5" l="1"/>
  <c r="T6" i="5" s="1"/>
  <c r="R3" i="5"/>
  <c r="R7" i="5" s="1"/>
  <c r="R5" i="5"/>
  <c r="T5" i="5" s="1"/>
  <c r="K36" i="5"/>
  <c r="N26" i="5"/>
  <c r="P36" i="1"/>
  <c r="U4" i="5"/>
  <c r="N29" i="5"/>
  <c r="N34" i="5"/>
  <c r="U5" i="1"/>
  <c r="W5" i="1" s="1"/>
  <c r="P39" i="1"/>
  <c r="P35" i="1"/>
  <c r="K39" i="5"/>
  <c r="N25" i="5"/>
  <c r="N41" i="5"/>
  <c r="K35" i="5"/>
  <c r="N38" i="5"/>
  <c r="N33" i="5"/>
  <c r="N42" i="5"/>
  <c r="V4" i="1"/>
  <c r="T7" i="1"/>
  <c r="N37" i="5"/>
  <c r="T3" i="5" l="1"/>
  <c r="T7" i="5" s="1"/>
  <c r="N36" i="5"/>
  <c r="S5" i="5"/>
  <c r="U5" i="5" s="1"/>
  <c r="N39" i="5"/>
  <c r="U6" i="1"/>
  <c r="W6" i="1" s="1"/>
  <c r="N35" i="5"/>
  <c r="V7" i="1"/>
  <c r="W4" i="1"/>
  <c r="U3" i="5" l="1"/>
  <c r="U7" i="1"/>
  <c r="S6" i="5"/>
  <c r="U6" i="5" s="1"/>
  <c r="W7" i="1"/>
  <c r="U7" i="5" l="1"/>
  <c r="S7" i="5"/>
</calcChain>
</file>

<file path=xl/sharedStrings.xml><?xml version="1.0" encoding="utf-8"?>
<sst xmlns="http://schemas.openxmlformats.org/spreadsheetml/2006/main" count="205" uniqueCount="33">
  <si>
    <t>Typ služby</t>
  </si>
  <si>
    <t>Výkon</t>
  </si>
  <si>
    <t>ADP</t>
  </si>
  <si>
    <t>Individuální práce</t>
  </si>
  <si>
    <t>Práce s rodinou</t>
  </si>
  <si>
    <t>Práce se skupinou</t>
  </si>
  <si>
    <t>Krátký rozhovor s klientem</t>
  </si>
  <si>
    <t>Vyšetření</t>
  </si>
  <si>
    <t>Testování</t>
  </si>
  <si>
    <t>Výkony v oblasti harm reduction</t>
  </si>
  <si>
    <t>Farmakoterapie</t>
  </si>
  <si>
    <t>Podpora pracovních dovedností a zaměstnávání</t>
  </si>
  <si>
    <t>Výkony nepřímé práce ve prospěch klienta</t>
  </si>
  <si>
    <t>AL</t>
  </si>
  <si>
    <t>KPS</t>
  </si>
  <si>
    <t>TP</t>
  </si>
  <si>
    <t>Výkon na hlavu</t>
  </si>
  <si>
    <t>Čas na výk. (min)</t>
  </si>
  <si>
    <t>Osoby</t>
  </si>
  <si>
    <t>Celkem</t>
  </si>
  <si>
    <t>Celkem výkonové</t>
  </si>
  <si>
    <t>Fixní</t>
  </si>
  <si>
    <t>Celkem fixní</t>
  </si>
  <si>
    <t>Podíl služby</t>
  </si>
  <si>
    <t>Mzdové přímé</t>
  </si>
  <si>
    <t>Náklady na hodinu</t>
  </si>
  <si>
    <t>Náklady výkonové</t>
  </si>
  <si>
    <t>Náklady</t>
  </si>
  <si>
    <t>Vykony</t>
  </si>
  <si>
    <t>Materiálové</t>
  </si>
  <si>
    <t>Provozní</t>
  </si>
  <si>
    <t>Vstupní pole:</t>
  </si>
  <si>
    <t>příklad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</si>
</sst>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4" fillId="0" borderId="0"/>
  </cellStyleXfs>
  <cellXfs count="88">
    <xf numFmtId="0" fontId="0" fillId="0" borderId="0" xfId="0"/>
    <xf numFmtId="1" fontId="0" fillId="0" borderId="0" xfId="0" applyNumberFormat="1"/>
    <xf numFmtId="1" fontId="3" fillId="0" borderId="0" xfId="0" applyNumberFormat="1" applyFont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11" xfId="0" applyBorder="1"/>
    <xf numFmtId="0" fontId="3" fillId="0" borderId="1" xfId="0" applyFont="1" applyBorder="1" applyAlignment="1">
      <alignment vertical="top" wrapText="1"/>
    </xf>
    <xf numFmtId="1" fontId="3" fillId="0" borderId="2" xfId="0" applyNumberFormat="1" applyFont="1" applyBorder="1" applyAlignment="1">
      <alignment vertical="top" wrapText="1"/>
    </xf>
    <xf numFmtId="1" fontId="3" fillId="0" borderId="3" xfId="0" applyNumberFormat="1" applyFont="1" applyBorder="1" applyAlignment="1">
      <alignment vertical="top" wrapText="1"/>
    </xf>
    <xf numFmtId="1" fontId="3" fillId="0" borderId="14" xfId="0" applyNumberFormat="1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3" fontId="3" fillId="0" borderId="9" xfId="0" applyNumberFormat="1" applyFont="1" applyBorder="1"/>
    <xf numFmtId="3" fontId="3" fillId="0" borderId="0" xfId="0" applyNumberFormat="1" applyFont="1" applyBorder="1"/>
    <xf numFmtId="3" fontId="3" fillId="0" borderId="12" xfId="0" applyNumberFormat="1" applyFont="1" applyBorder="1"/>
    <xf numFmtId="3" fontId="3" fillId="0" borderId="7" xfId="0" applyNumberFormat="1" applyFont="1" applyBorder="1"/>
    <xf numFmtId="164" fontId="5" fillId="0" borderId="24" xfId="1" applyNumberFormat="1" applyFont="1" applyBorder="1" applyAlignment="1">
      <alignment horizontal="right" vertical="top"/>
    </xf>
    <xf numFmtId="164" fontId="5" fillId="0" borderId="25" xfId="1" applyNumberFormat="1" applyFont="1" applyBorder="1" applyAlignment="1">
      <alignment horizontal="right" vertical="top"/>
    </xf>
    <xf numFmtId="164" fontId="5" fillId="0" borderId="26" xfId="1" applyNumberFormat="1" applyFont="1" applyBorder="1" applyAlignment="1">
      <alignment horizontal="right" vertical="top"/>
    </xf>
    <xf numFmtId="164" fontId="5" fillId="0" borderId="27" xfId="1" applyNumberFormat="1" applyFont="1" applyBorder="1" applyAlignment="1">
      <alignment horizontal="right" vertical="top"/>
    </xf>
    <xf numFmtId="1" fontId="5" fillId="0" borderId="24" xfId="1" applyNumberFormat="1" applyFont="1" applyBorder="1" applyAlignment="1">
      <alignment horizontal="right" vertical="top"/>
    </xf>
    <xf numFmtId="1" fontId="5" fillId="0" borderId="25" xfId="1" applyNumberFormat="1" applyFont="1" applyBorder="1" applyAlignment="1">
      <alignment horizontal="right" vertical="top"/>
    </xf>
    <xf numFmtId="1" fontId="5" fillId="0" borderId="26" xfId="1" applyNumberFormat="1" applyFont="1" applyBorder="1" applyAlignment="1">
      <alignment horizontal="right" vertical="top"/>
    </xf>
    <xf numFmtId="1" fontId="5" fillId="0" borderId="27" xfId="1" applyNumberFormat="1" applyFont="1" applyBorder="1" applyAlignment="1">
      <alignment horizontal="right" vertical="top"/>
    </xf>
    <xf numFmtId="0" fontId="6" fillId="0" borderId="23" xfId="1" applyFont="1" applyBorder="1" applyAlignment="1">
      <alignment horizontal="center" wrapText="1"/>
    </xf>
    <xf numFmtId="1" fontId="6" fillId="0" borderId="23" xfId="1" applyNumberFormat="1" applyFont="1" applyBorder="1" applyAlignment="1">
      <alignment horizontal="center" wrapText="1"/>
    </xf>
    <xf numFmtId="1" fontId="6" fillId="0" borderId="0" xfId="1" applyNumberFormat="1" applyFont="1" applyBorder="1" applyAlignment="1">
      <alignment horizontal="center" wrapText="1"/>
    </xf>
    <xf numFmtId="1" fontId="5" fillId="0" borderId="0" xfId="1" applyNumberFormat="1" applyFont="1" applyBorder="1" applyAlignment="1">
      <alignment horizontal="right" vertical="top"/>
    </xf>
    <xf numFmtId="1" fontId="3" fillId="0" borderId="28" xfId="0" applyNumberFormat="1" applyFont="1" applyBorder="1" applyAlignment="1">
      <alignment vertical="top" wrapText="1"/>
    </xf>
    <xf numFmtId="3" fontId="8" fillId="0" borderId="29" xfId="0" applyNumberFormat="1" applyFont="1" applyBorder="1"/>
    <xf numFmtId="3" fontId="8" fillId="0" borderId="15" xfId="0" applyNumberFormat="1" applyFont="1" applyBorder="1"/>
    <xf numFmtId="3" fontId="7" fillId="0" borderId="10" xfId="0" applyNumberFormat="1" applyFont="1" applyBorder="1"/>
    <xf numFmtId="3" fontId="8" fillId="0" borderId="30" xfId="0" applyNumberFormat="1" applyFont="1" applyBorder="1"/>
    <xf numFmtId="3" fontId="8" fillId="0" borderId="16" xfId="0" applyNumberFormat="1" applyFont="1" applyBorder="1"/>
    <xf numFmtId="3" fontId="7" fillId="0" borderId="5" xfId="0" applyNumberFormat="1" applyFont="1" applyBorder="1"/>
    <xf numFmtId="3" fontId="8" fillId="0" borderId="31" xfId="0" applyNumberFormat="1" applyFont="1" applyBorder="1"/>
    <xf numFmtId="3" fontId="8" fillId="0" borderId="17" xfId="0" applyNumberFormat="1" applyFont="1" applyBorder="1"/>
    <xf numFmtId="3" fontId="7" fillId="0" borderId="13" xfId="0" applyNumberFormat="1" applyFont="1" applyBorder="1"/>
    <xf numFmtId="3" fontId="3" fillId="0" borderId="32" xfId="0" applyNumberFormat="1" applyFont="1" applyBorder="1"/>
    <xf numFmtId="3" fontId="3" fillId="0" borderId="33" xfId="0" applyNumberFormat="1" applyFont="1" applyBorder="1"/>
    <xf numFmtId="3" fontId="3" fillId="0" borderId="34" xfId="0" applyNumberFormat="1" applyFont="1" applyBorder="1"/>
    <xf numFmtId="1" fontId="3" fillId="0" borderId="0" xfId="0" applyNumberFormat="1" applyFont="1" applyBorder="1" applyAlignment="1">
      <alignment vertical="top" wrapText="1"/>
    </xf>
    <xf numFmtId="3" fontId="7" fillId="0" borderId="0" xfId="0" applyNumberFormat="1" applyFont="1" applyBorder="1"/>
    <xf numFmtId="3" fontId="8" fillId="0" borderId="0" xfId="0" applyNumberFormat="1" applyFont="1" applyBorder="1"/>
    <xf numFmtId="0" fontId="0" fillId="0" borderId="6" xfId="0" applyFill="1" applyBorder="1"/>
    <xf numFmtId="3" fontId="8" fillId="0" borderId="36" xfId="0" applyNumberFormat="1" applyFont="1" applyBorder="1"/>
    <xf numFmtId="165" fontId="8" fillId="0" borderId="38" xfId="0" applyNumberFormat="1" applyFont="1" applyBorder="1"/>
    <xf numFmtId="165" fontId="8" fillId="0" borderId="39" xfId="0" applyNumberFormat="1" applyFont="1" applyBorder="1"/>
    <xf numFmtId="165" fontId="8" fillId="0" borderId="40" xfId="0" applyNumberFormat="1" applyFont="1" applyBorder="1"/>
    <xf numFmtId="3" fontId="8" fillId="0" borderId="42" xfId="0" applyNumberFormat="1" applyFont="1" applyBorder="1"/>
    <xf numFmtId="3" fontId="8" fillId="0" borderId="37" xfId="0" applyNumberFormat="1" applyFont="1" applyBorder="1"/>
    <xf numFmtId="165" fontId="8" fillId="0" borderId="44" xfId="0" applyNumberFormat="1" applyFont="1" applyBorder="1"/>
    <xf numFmtId="1" fontId="3" fillId="0" borderId="46" xfId="0" applyNumberFormat="1" applyFont="1" applyBorder="1" applyAlignment="1">
      <alignment vertical="top" wrapText="1"/>
    </xf>
    <xf numFmtId="1" fontId="3" fillId="0" borderId="47" xfId="0" applyNumberFormat="1" applyFont="1" applyBorder="1" applyAlignment="1">
      <alignment vertical="top" wrapText="1"/>
    </xf>
    <xf numFmtId="1" fontId="3" fillId="0" borderId="48" xfId="0" applyNumberFormat="1" applyFont="1" applyBorder="1" applyAlignment="1">
      <alignment vertical="top" wrapText="1"/>
    </xf>
    <xf numFmtId="1" fontId="3" fillId="0" borderId="49" xfId="0" applyNumberFormat="1" applyFont="1" applyBorder="1" applyAlignment="1">
      <alignment vertical="top" wrapText="1"/>
    </xf>
    <xf numFmtId="3" fontId="0" fillId="0" borderId="15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8" fillId="0" borderId="43" xfId="0" applyNumberFormat="1" applyFont="1" applyBorder="1"/>
    <xf numFmtId="3" fontId="8" fillId="0" borderId="41" xfId="0" applyNumberFormat="1" applyFont="1" applyBorder="1"/>
    <xf numFmtId="3" fontId="8" fillId="0" borderId="45" xfId="0" applyNumberFormat="1" applyFont="1" applyBorder="1"/>
    <xf numFmtId="3" fontId="7" fillId="0" borderId="35" xfId="0" applyNumberFormat="1" applyFont="1" applyBorder="1"/>
    <xf numFmtId="3" fontId="7" fillId="0" borderId="50" xfId="0" applyNumberFormat="1" applyFont="1" applyBorder="1"/>
    <xf numFmtId="0" fontId="2" fillId="0" borderId="0" xfId="0" applyFont="1" applyBorder="1"/>
    <xf numFmtId="0" fontId="2" fillId="0" borderId="0" xfId="0" applyFont="1"/>
    <xf numFmtId="1" fontId="3" fillId="0" borderId="51" xfId="0" applyNumberFormat="1" applyFont="1" applyBorder="1" applyAlignment="1">
      <alignment vertical="top" wrapText="1"/>
    </xf>
    <xf numFmtId="3" fontId="8" fillId="0" borderId="52" xfId="0" applyNumberFormat="1" applyFont="1" applyBorder="1"/>
    <xf numFmtId="3" fontId="8" fillId="0" borderId="53" xfId="0" applyNumberFormat="1" applyFont="1" applyBorder="1"/>
    <xf numFmtId="3" fontId="8" fillId="0" borderId="54" xfId="0" applyNumberFormat="1" applyFont="1" applyBorder="1"/>
    <xf numFmtId="3" fontId="8" fillId="0" borderId="55" xfId="0" applyNumberFormat="1" applyFont="1" applyBorder="1"/>
    <xf numFmtId="3" fontId="3" fillId="0" borderId="10" xfId="0" applyNumberFormat="1" applyFont="1" applyBorder="1"/>
    <xf numFmtId="3" fontId="3" fillId="0" borderId="5" xfId="0" applyNumberFormat="1" applyFont="1" applyBorder="1"/>
    <xf numFmtId="3" fontId="3" fillId="0" borderId="13" xfId="0" applyNumberFormat="1" applyFont="1" applyBorder="1"/>
    <xf numFmtId="3" fontId="3" fillId="0" borderId="50" xfId="0" applyNumberFormat="1" applyFont="1" applyBorder="1"/>
    <xf numFmtId="0" fontId="3" fillId="0" borderId="7" xfId="0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1" fontId="0" fillId="2" borderId="0" xfId="0" applyNumberFormat="1" applyFill="1"/>
    <xf numFmtId="1" fontId="6" fillId="2" borderId="23" xfId="1" applyNumberFormat="1" applyFont="1" applyFill="1" applyBorder="1" applyAlignment="1">
      <alignment horizontal="center" wrapText="1"/>
    </xf>
    <xf numFmtId="1" fontId="5" fillId="2" borderId="24" xfId="1" applyNumberFormat="1" applyFont="1" applyFill="1" applyBorder="1" applyAlignment="1">
      <alignment horizontal="right" vertical="top"/>
    </xf>
    <xf numFmtId="1" fontId="5" fillId="2" borderId="25" xfId="1" applyNumberFormat="1" applyFont="1" applyFill="1" applyBorder="1" applyAlignment="1">
      <alignment horizontal="right" vertical="top"/>
    </xf>
    <xf numFmtId="1" fontId="5" fillId="2" borderId="26" xfId="1" applyNumberFormat="1" applyFont="1" applyFill="1" applyBorder="1" applyAlignment="1">
      <alignment horizontal="right" vertical="top"/>
    </xf>
    <xf numFmtId="1" fontId="5" fillId="2" borderId="27" xfId="1" applyNumberFormat="1" applyFont="1" applyFill="1" applyBorder="1" applyAlignment="1">
      <alignment horizontal="right" vertical="top"/>
    </xf>
    <xf numFmtId="0" fontId="1" fillId="0" borderId="0" xfId="0" applyFont="1"/>
  </cellXfs>
  <cellStyles count="2">
    <cellStyle name="Normální" xfId="0" builtinId="0"/>
    <cellStyle name="Normální_List1_1" xfId="1"/>
  </cellStyles>
  <dxfs count="4">
    <dxf>
      <font>
        <b val="0"/>
        <i val="0"/>
        <color theme="0" tint="-0.499984740745262"/>
      </font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 val="0"/>
        <i val="0"/>
        <color theme="0" tint="-0.499984740745262"/>
      </font>
      <fill>
        <patternFill patternType="none">
          <bgColor auto="1"/>
        </patternFill>
      </fill>
    </dxf>
    <dxf>
      <font>
        <b val="0"/>
        <i val="0"/>
        <color theme="0" tint="-0.499984740745262"/>
      </font>
    </dxf>
  </dxfs>
  <tableStyles count="0" defaultTableStyle="TableStyleMedium9" defaultPivotStyle="PivotStyleLight16"/>
  <colors>
    <mruColors>
      <color rgb="FF9ED6AD"/>
      <color rgb="FFFBA3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190500</xdr:colOff>
      <xdr:row>11</xdr:row>
      <xdr:rowOff>182880</xdr:rowOff>
    </xdr:from>
    <xdr:to>
      <xdr:col>17</xdr:col>
      <xdr:colOff>358140</xdr:colOff>
      <xdr:row>22</xdr:row>
      <xdr:rowOff>0</xdr:rowOff>
    </xdr:to>
    <xdr:sp macro="" textlink="">
      <xdr:nvSpPr>
        <xdr:cNvPr id="2" name="Pravá složená závorka 1"/>
        <xdr:cNvSpPr/>
      </xdr:nvSpPr>
      <xdr:spPr>
        <a:xfrm>
          <a:off x="11239500" y="2430780"/>
          <a:ext cx="419100" cy="184404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182880</xdr:colOff>
      <xdr:row>11</xdr:row>
      <xdr:rowOff>175260</xdr:rowOff>
    </xdr:from>
    <xdr:to>
      <xdr:col>15</xdr:col>
      <xdr:colOff>350520</xdr:colOff>
      <xdr:row>21</xdr:row>
      <xdr:rowOff>182880</xdr:rowOff>
    </xdr:to>
    <xdr:sp macro="" textlink="">
      <xdr:nvSpPr>
        <xdr:cNvPr id="2" name="Pravá složená závorka 1"/>
        <xdr:cNvSpPr/>
      </xdr:nvSpPr>
      <xdr:spPr>
        <a:xfrm>
          <a:off x="10439400" y="2423160"/>
          <a:ext cx="419100" cy="184404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workbookViewId="0">
      <pane xSplit="2" ySplit="2" topLeftCell="C3" activePane="bottomRight" state="frozen"/>
      <selection sqref="A1:F1"/>
      <selection pane="topRight" sqref="A1:F1"/>
      <selection pane="bottomLeft" sqref="A1:F1"/>
      <selection pane="bottomRight" activeCell="S25" sqref="S25"/>
    </sheetView>
  </sheetViews>
  <sheetFormatPr defaultRowHeight="14.4" x14ac:dyDescent="0.3"/>
  <cols>
    <col min="1" max="1" width="6.6640625" customWidth="1"/>
    <col min="2" max="2" width="43.5546875" bestFit="1" customWidth="1"/>
    <col min="3" max="5" width="9.6640625" style="1" customWidth="1"/>
    <col min="6" max="6" width="3.6640625" style="1" customWidth="1"/>
    <col min="7" max="7" width="8.6640625" style="1" customWidth="1"/>
    <col min="8" max="8" width="3.6640625" style="1" customWidth="1"/>
    <col min="9" max="9" width="8.6640625" customWidth="1"/>
    <col min="10" max="10" width="3.6640625" customWidth="1"/>
    <col min="11" max="11" width="11.21875" style="81" customWidth="1"/>
    <col min="12" max="12" width="3.6640625" customWidth="1"/>
    <col min="13" max="15" width="9.6640625" style="1" customWidth="1"/>
    <col min="16" max="16" width="9.6640625" customWidth="1"/>
    <col min="17" max="17" width="3.6640625" customWidth="1"/>
    <col min="18" max="18" width="6.6640625" customWidth="1"/>
    <col min="20" max="20" width="7.44140625" customWidth="1"/>
    <col min="21" max="21" width="9.6640625" customWidth="1"/>
  </cols>
  <sheetData>
    <row r="1" spans="1:24" ht="15" thickBot="1" x14ac:dyDescent="0.35">
      <c r="A1" s="79" t="s">
        <v>25</v>
      </c>
      <c r="B1" s="79"/>
      <c r="C1" s="79"/>
      <c r="D1" s="79"/>
      <c r="E1" s="79"/>
      <c r="K1" s="81" t="s">
        <v>31</v>
      </c>
      <c r="M1" s="80" t="s">
        <v>26</v>
      </c>
      <c r="N1" s="80"/>
      <c r="O1" s="80"/>
      <c r="P1" s="80"/>
      <c r="R1" s="79" t="s">
        <v>27</v>
      </c>
      <c r="S1" s="79"/>
      <c r="T1" s="79"/>
      <c r="U1" s="79"/>
      <c r="V1" s="79"/>
      <c r="W1" s="79"/>
    </row>
    <row r="2" spans="1:24" ht="30" customHeight="1" thickTop="1" thickBot="1" x14ac:dyDescent="0.35">
      <c r="A2" s="7" t="s">
        <v>0</v>
      </c>
      <c r="B2" s="11" t="s">
        <v>1</v>
      </c>
      <c r="C2" s="8" t="s">
        <v>29</v>
      </c>
      <c r="D2" s="8" t="s">
        <v>30</v>
      </c>
      <c r="E2" s="9" t="s">
        <v>24</v>
      </c>
      <c r="F2" s="2"/>
      <c r="G2" s="29" t="s">
        <v>17</v>
      </c>
      <c r="H2" s="30"/>
      <c r="I2" s="28" t="s">
        <v>16</v>
      </c>
      <c r="K2" s="82" t="s">
        <v>18</v>
      </c>
      <c r="M2" s="32" t="str">
        <f>C2</f>
        <v>Materiálové</v>
      </c>
      <c r="N2" s="70" t="str">
        <f>D2</f>
        <v>Provozní</v>
      </c>
      <c r="O2" s="70" t="str">
        <f>E2</f>
        <v>Mzdové přímé</v>
      </c>
      <c r="P2" s="9" t="s">
        <v>20</v>
      </c>
      <c r="Q2" s="45"/>
      <c r="R2" s="7" t="s">
        <v>0</v>
      </c>
      <c r="S2" s="32" t="s">
        <v>21</v>
      </c>
      <c r="T2" s="56" t="s">
        <v>23</v>
      </c>
      <c r="U2" s="57" t="s">
        <v>20</v>
      </c>
      <c r="V2" s="58" t="s">
        <v>22</v>
      </c>
      <c r="W2" s="59" t="s">
        <v>19</v>
      </c>
    </row>
    <row r="3" spans="1:24" ht="15" thickTop="1" x14ac:dyDescent="0.3">
      <c r="A3" s="5" t="s">
        <v>2</v>
      </c>
      <c r="B3" s="12" t="s">
        <v>3</v>
      </c>
      <c r="C3" s="16">
        <v>61</v>
      </c>
      <c r="D3" s="16">
        <v>298</v>
      </c>
      <c r="E3" s="75">
        <v>995</v>
      </c>
      <c r="G3" s="24">
        <v>30</v>
      </c>
      <c r="H3" s="31"/>
      <c r="I3" s="20">
        <v>8.5917999999999992</v>
      </c>
      <c r="K3" s="83"/>
      <c r="M3" s="33">
        <f t="shared" ref="M3:M42" si="0">$K3*$I3*$G3/60*C3</f>
        <v>0</v>
      </c>
      <c r="N3" s="71">
        <f t="shared" ref="N3:N42" si="1">$K3*$I3*$G3/60*D3</f>
        <v>0</v>
      </c>
      <c r="O3" s="71">
        <f t="shared" ref="O3:O42" si="2">$K3*$I3*$G3/60*E3</f>
        <v>0</v>
      </c>
      <c r="P3" s="35">
        <f t="shared" ref="P3:P42" si="3">SUM(M3:O3)</f>
        <v>0</v>
      </c>
      <c r="Q3" s="46"/>
      <c r="R3" s="5" t="s">
        <v>2</v>
      </c>
      <c r="S3" s="33">
        <v>1100000</v>
      </c>
      <c r="T3" s="50">
        <f>SUMPRODUCT(I3:I12,G3:G12,K3:K12)/SUMPRODUCT($I$3:$I$42,$G$3:$G$42,$K$3:$K$42)</f>
        <v>0</v>
      </c>
      <c r="U3" s="63">
        <f>SUM(P3:P12)</f>
        <v>0</v>
      </c>
      <c r="V3" s="60">
        <f>T3*S3</f>
        <v>0</v>
      </c>
      <c r="W3" s="42">
        <f>SUM(U3:V3)</f>
        <v>0</v>
      </c>
    </row>
    <row r="4" spans="1:24" x14ac:dyDescent="0.3">
      <c r="A4" s="3" t="s">
        <v>2</v>
      </c>
      <c r="B4" s="13" t="s">
        <v>4</v>
      </c>
      <c r="C4" s="17">
        <v>10</v>
      </c>
      <c r="D4" s="17">
        <v>503</v>
      </c>
      <c r="E4" s="76">
        <v>3262</v>
      </c>
      <c r="G4" s="25">
        <v>30</v>
      </c>
      <c r="H4" s="31"/>
      <c r="I4" s="21">
        <v>0.2994</v>
      </c>
      <c r="K4" s="84"/>
      <c r="M4" s="36">
        <f t="shared" si="0"/>
        <v>0</v>
      </c>
      <c r="N4" s="72">
        <f t="shared" si="1"/>
        <v>0</v>
      </c>
      <c r="O4" s="72">
        <f t="shared" si="2"/>
        <v>0</v>
      </c>
      <c r="P4" s="38">
        <f t="shared" si="3"/>
        <v>0</v>
      </c>
      <c r="Q4" s="46"/>
      <c r="R4" s="3" t="s">
        <v>13</v>
      </c>
      <c r="S4" s="36">
        <v>730000</v>
      </c>
      <c r="T4" s="51">
        <f>SUMPRODUCT(I13:I22,G13:G22,K13:K22)/SUMPRODUCT($I$3:$I$42,$G$3:$G$42,$K$3:$K$42)</f>
        <v>1</v>
      </c>
      <c r="U4" s="64">
        <f>SUM(P13:P22)</f>
        <v>1355052.9081999999</v>
      </c>
      <c r="V4" s="61">
        <f t="shared" ref="V4:V6" si="4">T4*S4</f>
        <v>730000</v>
      </c>
      <c r="W4" s="43">
        <f t="shared" ref="W4:W6" si="5">SUM(U4:V4)</f>
        <v>2085052.9081999999</v>
      </c>
    </row>
    <row r="5" spans="1:24" x14ac:dyDescent="0.3">
      <c r="A5" s="3" t="s">
        <v>2</v>
      </c>
      <c r="B5" s="13" t="s">
        <v>5</v>
      </c>
      <c r="C5" s="17">
        <v>44</v>
      </c>
      <c r="D5" s="17">
        <v>62</v>
      </c>
      <c r="E5" s="76">
        <v>738</v>
      </c>
      <c r="G5" s="25">
        <v>60</v>
      </c>
      <c r="H5" s="31"/>
      <c r="I5" s="21">
        <v>1.1417999999999999</v>
      </c>
      <c r="K5" s="84"/>
      <c r="M5" s="36">
        <f t="shared" si="0"/>
        <v>0</v>
      </c>
      <c r="N5" s="72">
        <f t="shared" si="1"/>
        <v>0</v>
      </c>
      <c r="O5" s="72">
        <f t="shared" si="2"/>
        <v>0</v>
      </c>
      <c r="P5" s="38">
        <f t="shared" si="3"/>
        <v>0</v>
      </c>
      <c r="Q5" s="46"/>
      <c r="R5" s="3" t="s">
        <v>14</v>
      </c>
      <c r="S5" s="36">
        <v>1400000</v>
      </c>
      <c r="T5" s="51">
        <f>SUMPRODUCT(I23:I32,G23:G32,K23:K32)/SUMPRODUCT($I$3:$I$42,$G$3:$G$42,$K$3:$K$42)</f>
        <v>0</v>
      </c>
      <c r="U5" s="64">
        <f>SUM(P23:P32)</f>
        <v>0</v>
      </c>
      <c r="V5" s="61">
        <f t="shared" si="4"/>
        <v>0</v>
      </c>
      <c r="W5" s="43">
        <f t="shared" si="5"/>
        <v>0</v>
      </c>
    </row>
    <row r="6" spans="1:24" ht="15" thickBot="1" x14ac:dyDescent="0.35">
      <c r="A6" s="3" t="s">
        <v>2</v>
      </c>
      <c r="B6" s="13" t="s">
        <v>6</v>
      </c>
      <c r="C6" s="17">
        <v>10</v>
      </c>
      <c r="D6" s="17">
        <v>3279</v>
      </c>
      <c r="E6" s="76">
        <v>178</v>
      </c>
      <c r="G6" s="25">
        <v>5</v>
      </c>
      <c r="H6" s="31"/>
      <c r="I6" s="21">
        <v>12.572900000000001</v>
      </c>
      <c r="K6" s="84"/>
      <c r="M6" s="36">
        <f t="shared" si="0"/>
        <v>0</v>
      </c>
      <c r="N6" s="72">
        <f t="shared" si="1"/>
        <v>0</v>
      </c>
      <c r="O6" s="72">
        <f t="shared" si="2"/>
        <v>0</v>
      </c>
      <c r="P6" s="38">
        <f t="shared" si="3"/>
        <v>0</v>
      </c>
      <c r="Q6" s="46"/>
      <c r="R6" s="6" t="s">
        <v>15</v>
      </c>
      <c r="S6" s="39">
        <v>1120000</v>
      </c>
      <c r="T6" s="55">
        <f>SUMPRODUCT(I33:I42,G33:G42,K33:K42)/SUMPRODUCT($I$3:$I$42,$G$3:$G$42,$K$3:$K$42)</f>
        <v>0</v>
      </c>
      <c r="U6" s="65">
        <f>SUM(P33:P42)</f>
        <v>0</v>
      </c>
      <c r="V6" s="62">
        <f t="shared" si="4"/>
        <v>0</v>
      </c>
      <c r="W6" s="44">
        <f t="shared" si="5"/>
        <v>0</v>
      </c>
    </row>
    <row r="7" spans="1:24" ht="15" thickBot="1" x14ac:dyDescent="0.35">
      <c r="A7" s="3" t="s">
        <v>2</v>
      </c>
      <c r="B7" s="13" t="s">
        <v>7</v>
      </c>
      <c r="C7" s="17"/>
      <c r="D7" s="17"/>
      <c r="E7" s="76"/>
      <c r="G7" s="25">
        <v>30</v>
      </c>
      <c r="H7" s="31"/>
      <c r="I7" s="21">
        <v>3.2624</v>
      </c>
      <c r="K7" s="84"/>
      <c r="M7" s="36">
        <f t="shared" si="0"/>
        <v>0</v>
      </c>
      <c r="N7" s="72">
        <f t="shared" si="1"/>
        <v>0</v>
      </c>
      <c r="O7" s="72">
        <f t="shared" si="2"/>
        <v>0</v>
      </c>
      <c r="P7" s="38">
        <f t="shared" si="3"/>
        <v>0</v>
      </c>
      <c r="Q7" s="46"/>
      <c r="R7" s="48" t="s">
        <v>19</v>
      </c>
      <c r="S7" s="49"/>
      <c r="T7" s="52">
        <f t="shared" ref="T7:W7" si="6">SUM(T3:T6)</f>
        <v>1</v>
      </c>
      <c r="U7" s="53">
        <f t="shared" si="6"/>
        <v>1355052.9081999999</v>
      </c>
      <c r="V7" s="54">
        <f t="shared" si="6"/>
        <v>730000</v>
      </c>
      <c r="W7" s="66">
        <f t="shared" si="6"/>
        <v>2085052.9081999999</v>
      </c>
    </row>
    <row r="8" spans="1:24" ht="15" thickTop="1" x14ac:dyDescent="0.3">
      <c r="A8" s="3" t="s">
        <v>2</v>
      </c>
      <c r="B8" s="13" t="s">
        <v>8</v>
      </c>
      <c r="C8" s="17">
        <v>51</v>
      </c>
      <c r="D8" s="17">
        <v>171</v>
      </c>
      <c r="E8" s="76">
        <v>1247</v>
      </c>
      <c r="G8" s="25">
        <v>5</v>
      </c>
      <c r="H8" s="31"/>
      <c r="I8" s="21">
        <v>4.4531999999999998</v>
      </c>
      <c r="K8" s="84"/>
      <c r="M8" s="36">
        <f t="shared" si="0"/>
        <v>0</v>
      </c>
      <c r="N8" s="72">
        <f t="shared" si="1"/>
        <v>0</v>
      </c>
      <c r="O8" s="72">
        <f t="shared" si="2"/>
        <v>0</v>
      </c>
      <c r="P8" s="38">
        <f t="shared" si="3"/>
        <v>0</v>
      </c>
      <c r="Q8" s="46"/>
      <c r="R8" s="68"/>
      <c r="S8" s="47"/>
      <c r="T8" s="47"/>
      <c r="U8" s="47"/>
      <c r="V8" s="69"/>
      <c r="W8" s="69"/>
      <c r="X8" s="69"/>
    </row>
    <row r="9" spans="1:24" x14ac:dyDescent="0.3">
      <c r="A9" s="3" t="s">
        <v>2</v>
      </c>
      <c r="B9" s="13" t="s">
        <v>9</v>
      </c>
      <c r="C9" s="17"/>
      <c r="D9" s="17"/>
      <c r="E9" s="76"/>
      <c r="G9" s="25">
        <v>5</v>
      </c>
      <c r="H9" s="31"/>
      <c r="I9" s="21">
        <v>0.2205</v>
      </c>
      <c r="K9" s="84"/>
      <c r="M9" s="36">
        <f t="shared" si="0"/>
        <v>0</v>
      </c>
      <c r="N9" s="72">
        <f t="shared" si="1"/>
        <v>0</v>
      </c>
      <c r="O9" s="72">
        <f t="shared" si="2"/>
        <v>0</v>
      </c>
      <c r="P9" s="38">
        <f t="shared" si="3"/>
        <v>0</v>
      </c>
      <c r="Q9" s="46"/>
      <c r="R9" s="68"/>
      <c r="S9" s="47"/>
      <c r="T9" s="47"/>
      <c r="U9" s="47"/>
      <c r="V9" s="69"/>
      <c r="W9" s="69"/>
      <c r="X9" s="69"/>
    </row>
    <row r="10" spans="1:24" x14ac:dyDescent="0.3">
      <c r="A10" s="3" t="s">
        <v>2</v>
      </c>
      <c r="B10" s="13" t="s">
        <v>10</v>
      </c>
      <c r="C10" s="17"/>
      <c r="D10" s="17"/>
      <c r="E10" s="76"/>
      <c r="G10" s="25">
        <v>5</v>
      </c>
      <c r="H10" s="31"/>
      <c r="I10" s="21"/>
      <c r="K10" s="84"/>
      <c r="M10" s="36">
        <f>$K10*$I10*$G10/60*C10</f>
        <v>0</v>
      </c>
      <c r="N10" s="72">
        <f t="shared" si="1"/>
        <v>0</v>
      </c>
      <c r="O10" s="72">
        <f t="shared" si="2"/>
        <v>0</v>
      </c>
      <c r="P10" s="38">
        <f t="shared" si="3"/>
        <v>0</v>
      </c>
      <c r="Q10" s="46"/>
      <c r="R10" s="68"/>
      <c r="S10" s="47"/>
      <c r="T10" s="47"/>
      <c r="U10" s="47"/>
      <c r="V10" s="69"/>
      <c r="W10" s="69"/>
      <c r="X10" s="69"/>
    </row>
    <row r="11" spans="1:24" x14ac:dyDescent="0.3">
      <c r="A11" s="3" t="s">
        <v>2</v>
      </c>
      <c r="B11" s="13" t="s">
        <v>11</v>
      </c>
      <c r="C11" s="17">
        <v>62</v>
      </c>
      <c r="D11" s="17">
        <v>71</v>
      </c>
      <c r="E11" s="76">
        <v>233</v>
      </c>
      <c r="G11" s="25">
        <v>60</v>
      </c>
      <c r="H11" s="31"/>
      <c r="I11" s="21">
        <v>9.2296999999999993</v>
      </c>
      <c r="K11" s="84"/>
      <c r="M11" s="36">
        <f t="shared" si="0"/>
        <v>0</v>
      </c>
      <c r="N11" s="72">
        <f t="shared" si="1"/>
        <v>0</v>
      </c>
      <c r="O11" s="72">
        <f t="shared" si="2"/>
        <v>0</v>
      </c>
      <c r="P11" s="38">
        <f t="shared" si="3"/>
        <v>0</v>
      </c>
      <c r="Q11" s="46"/>
      <c r="R11" s="68"/>
      <c r="S11" s="47"/>
      <c r="T11" s="47"/>
      <c r="U11" s="47"/>
      <c r="V11" s="69"/>
      <c r="W11" s="69"/>
      <c r="X11" s="69"/>
    </row>
    <row r="12" spans="1:24" ht="15" thickBot="1" x14ac:dyDescent="0.35">
      <c r="A12" s="6" t="s">
        <v>2</v>
      </c>
      <c r="B12" s="14" t="s">
        <v>12</v>
      </c>
      <c r="C12" s="18"/>
      <c r="D12" s="18"/>
      <c r="E12" s="77"/>
      <c r="G12" s="26">
        <v>30</v>
      </c>
      <c r="H12" s="31"/>
      <c r="I12" s="22"/>
      <c r="K12" s="85"/>
      <c r="M12" s="39">
        <f t="shared" si="0"/>
        <v>0</v>
      </c>
      <c r="N12" s="73">
        <f t="shared" si="1"/>
        <v>0</v>
      </c>
      <c r="O12" s="73">
        <f t="shared" si="2"/>
        <v>0</v>
      </c>
      <c r="P12" s="41">
        <f t="shared" si="3"/>
        <v>0</v>
      </c>
      <c r="Q12" s="46"/>
      <c r="R12" s="68"/>
      <c r="S12" s="47"/>
      <c r="T12" s="47"/>
      <c r="U12" s="47"/>
      <c r="V12" s="69"/>
      <c r="W12" s="69"/>
      <c r="X12" s="69"/>
    </row>
    <row r="13" spans="1:24" x14ac:dyDescent="0.3">
      <c r="A13" s="5" t="s">
        <v>13</v>
      </c>
      <c r="B13" s="12" t="s">
        <v>3</v>
      </c>
      <c r="C13" s="16">
        <v>10</v>
      </c>
      <c r="D13" s="16">
        <v>118</v>
      </c>
      <c r="E13" s="75">
        <v>635</v>
      </c>
      <c r="G13" s="25">
        <f>G3</f>
        <v>30</v>
      </c>
      <c r="H13" s="31"/>
      <c r="I13" s="21">
        <v>2.3176000000000001</v>
      </c>
      <c r="K13" s="84">
        <v>348</v>
      </c>
      <c r="M13" s="33">
        <f t="shared" si="0"/>
        <v>4032.6240000000003</v>
      </c>
      <c r="N13" s="71">
        <f t="shared" si="1"/>
        <v>47584.963199999998</v>
      </c>
      <c r="O13" s="71">
        <f t="shared" si="2"/>
        <v>256071.62400000001</v>
      </c>
      <c r="P13" s="35">
        <f t="shared" si="3"/>
        <v>307689.21120000002</v>
      </c>
      <c r="Q13" s="46"/>
      <c r="R13" s="69"/>
      <c r="S13" s="69"/>
      <c r="T13" s="69"/>
      <c r="U13" s="69"/>
      <c r="V13" s="69"/>
      <c r="W13" s="69"/>
      <c r="X13" s="69"/>
    </row>
    <row r="14" spans="1:24" x14ac:dyDescent="0.3">
      <c r="A14" s="3" t="s">
        <v>13</v>
      </c>
      <c r="B14" s="13" t="s">
        <v>4</v>
      </c>
      <c r="C14" s="17">
        <v>54</v>
      </c>
      <c r="D14" s="17">
        <v>19</v>
      </c>
      <c r="E14" s="76">
        <v>371</v>
      </c>
      <c r="G14" s="25">
        <f t="shared" ref="G14:G42" si="7">G4</f>
        <v>30</v>
      </c>
      <c r="H14" s="31"/>
      <c r="I14" s="21">
        <v>0.41489999999999999</v>
      </c>
      <c r="K14" s="84">
        <v>8</v>
      </c>
      <c r="M14" s="36">
        <f t="shared" si="0"/>
        <v>89.618399999999994</v>
      </c>
      <c r="N14" s="72">
        <f t="shared" si="1"/>
        <v>31.532399999999999</v>
      </c>
      <c r="O14" s="72">
        <f t="shared" si="2"/>
        <v>615.71159999999998</v>
      </c>
      <c r="P14" s="38">
        <f t="shared" si="3"/>
        <v>736.86239999999998</v>
      </c>
      <c r="Q14" s="46"/>
      <c r="R14" s="69"/>
      <c r="S14" s="69"/>
      <c r="T14" s="69"/>
      <c r="U14" s="69"/>
      <c r="V14" s="69"/>
      <c r="W14" s="69"/>
      <c r="X14" s="69"/>
    </row>
    <row r="15" spans="1:24" x14ac:dyDescent="0.3">
      <c r="A15" s="3" t="s">
        <v>13</v>
      </c>
      <c r="B15" s="13" t="s">
        <v>5</v>
      </c>
      <c r="C15" s="17">
        <v>10</v>
      </c>
      <c r="D15" s="17">
        <v>332</v>
      </c>
      <c r="E15" s="76">
        <v>2041</v>
      </c>
      <c r="G15" s="25">
        <f t="shared" si="7"/>
        <v>60</v>
      </c>
      <c r="H15" s="31"/>
      <c r="I15" s="21">
        <v>0.1105</v>
      </c>
      <c r="K15" s="84">
        <v>2335</v>
      </c>
      <c r="M15" s="36">
        <f t="shared" si="0"/>
        <v>2580.1749999999997</v>
      </c>
      <c r="N15" s="72">
        <f t="shared" si="1"/>
        <v>85661.81</v>
      </c>
      <c r="O15" s="72">
        <f t="shared" si="2"/>
        <v>526613.71749999991</v>
      </c>
      <c r="P15" s="38">
        <f t="shared" si="3"/>
        <v>614855.7024999999</v>
      </c>
      <c r="Q15" s="46"/>
      <c r="R15" s="69"/>
      <c r="S15" s="69"/>
      <c r="T15" s="69"/>
      <c r="U15" s="69"/>
      <c r="V15" s="69"/>
      <c r="W15" s="69"/>
      <c r="X15" s="69"/>
    </row>
    <row r="16" spans="1:24" x14ac:dyDescent="0.3">
      <c r="A16" s="3" t="s">
        <v>13</v>
      </c>
      <c r="B16" s="13" t="s">
        <v>6</v>
      </c>
      <c r="C16" s="17">
        <v>223</v>
      </c>
      <c r="D16" s="17">
        <v>1004</v>
      </c>
      <c r="E16" s="76">
        <v>3464</v>
      </c>
      <c r="G16" s="25">
        <f t="shared" si="7"/>
        <v>5</v>
      </c>
      <c r="H16" s="31"/>
      <c r="I16" s="21">
        <v>1.9826999999999999</v>
      </c>
      <c r="K16" s="84">
        <v>47</v>
      </c>
      <c r="M16" s="36">
        <f t="shared" si="0"/>
        <v>1731.7232249999997</v>
      </c>
      <c r="N16" s="72">
        <f t="shared" si="1"/>
        <v>7796.6372999999994</v>
      </c>
      <c r="O16" s="72">
        <f t="shared" si="2"/>
        <v>26899.951799999999</v>
      </c>
      <c r="P16" s="38">
        <f t="shared" si="3"/>
        <v>36428.312324999999</v>
      </c>
      <c r="Q16" s="46"/>
      <c r="R16" s="69"/>
      <c r="S16" s="69"/>
      <c r="T16" s="69"/>
      <c r="U16" s="69"/>
      <c r="V16" s="69"/>
      <c r="W16" s="69"/>
      <c r="X16" s="69"/>
    </row>
    <row r="17" spans="1:24" x14ac:dyDescent="0.3">
      <c r="A17" s="3" t="s">
        <v>13</v>
      </c>
      <c r="B17" s="13" t="s">
        <v>7</v>
      </c>
      <c r="C17" s="17">
        <v>88</v>
      </c>
      <c r="D17" s="17">
        <v>10</v>
      </c>
      <c r="E17" s="76">
        <v>178</v>
      </c>
      <c r="G17" s="25">
        <f t="shared" si="7"/>
        <v>30</v>
      </c>
      <c r="H17" s="31"/>
      <c r="I17" s="21">
        <v>2.1575000000000002</v>
      </c>
      <c r="K17" s="84">
        <v>117</v>
      </c>
      <c r="M17" s="36">
        <f t="shared" si="0"/>
        <v>11106.810000000001</v>
      </c>
      <c r="N17" s="72">
        <f t="shared" si="1"/>
        <v>1262.1375000000003</v>
      </c>
      <c r="O17" s="72">
        <f t="shared" si="2"/>
        <v>22466.047500000004</v>
      </c>
      <c r="P17" s="38">
        <f t="shared" si="3"/>
        <v>34834.99500000001</v>
      </c>
      <c r="Q17" s="46"/>
      <c r="R17" s="69"/>
      <c r="S17" s="69"/>
      <c r="T17" s="69"/>
      <c r="U17" s="69"/>
      <c r="V17" s="69"/>
      <c r="W17" s="69"/>
      <c r="X17" s="69"/>
    </row>
    <row r="18" spans="1:24" x14ac:dyDescent="0.3">
      <c r="A18" s="3" t="s">
        <v>13</v>
      </c>
      <c r="B18" s="13" t="s">
        <v>8</v>
      </c>
      <c r="C18" s="17">
        <v>99</v>
      </c>
      <c r="D18" s="17">
        <v>10</v>
      </c>
      <c r="E18" s="76">
        <v>178</v>
      </c>
      <c r="G18" s="25">
        <f t="shared" si="7"/>
        <v>5</v>
      </c>
      <c r="H18" s="31"/>
      <c r="I18" s="21">
        <v>3.9033000000000002</v>
      </c>
      <c r="K18" s="84">
        <v>27</v>
      </c>
      <c r="M18" s="36">
        <f t="shared" si="0"/>
        <v>869.46007499999996</v>
      </c>
      <c r="N18" s="72">
        <f t="shared" si="1"/>
        <v>87.824250000000006</v>
      </c>
      <c r="O18" s="72">
        <f t="shared" si="2"/>
        <v>1563.2716499999999</v>
      </c>
      <c r="P18" s="38">
        <f t="shared" si="3"/>
        <v>2520.5559749999998</v>
      </c>
      <c r="Q18" s="46"/>
      <c r="R18" s="69"/>
      <c r="S18" s="87" t="s">
        <v>32</v>
      </c>
      <c r="T18" s="69"/>
      <c r="U18" s="69"/>
      <c r="V18" s="69"/>
      <c r="W18" s="69"/>
      <c r="X18" s="69"/>
    </row>
    <row r="19" spans="1:24" x14ac:dyDescent="0.3">
      <c r="A19" s="3" t="s">
        <v>13</v>
      </c>
      <c r="B19" s="13" t="s">
        <v>9</v>
      </c>
      <c r="C19" s="17">
        <v>463</v>
      </c>
      <c r="D19" s="17">
        <v>1788</v>
      </c>
      <c r="E19" s="76">
        <v>13484</v>
      </c>
      <c r="G19" s="25">
        <f t="shared" si="7"/>
        <v>5</v>
      </c>
      <c r="H19" s="31"/>
      <c r="I19" s="21">
        <v>2.9899999999999999E-2</v>
      </c>
      <c r="K19" s="84"/>
      <c r="M19" s="36">
        <f t="shared" si="0"/>
        <v>0</v>
      </c>
      <c r="N19" s="72">
        <f t="shared" si="1"/>
        <v>0</v>
      </c>
      <c r="O19" s="72">
        <f t="shared" si="2"/>
        <v>0</v>
      </c>
      <c r="P19" s="38">
        <f t="shared" si="3"/>
        <v>0</v>
      </c>
      <c r="Q19" s="46"/>
      <c r="R19" s="69"/>
      <c r="S19" s="69"/>
      <c r="T19" s="69"/>
      <c r="U19" s="69"/>
      <c r="V19" s="69"/>
      <c r="W19" s="69"/>
      <c r="X19" s="69"/>
    </row>
    <row r="20" spans="1:24" x14ac:dyDescent="0.3">
      <c r="A20" s="3" t="s">
        <v>13</v>
      </c>
      <c r="B20" s="13" t="s">
        <v>10</v>
      </c>
      <c r="C20" s="17">
        <v>10</v>
      </c>
      <c r="D20" s="17">
        <v>255277</v>
      </c>
      <c r="E20" s="76">
        <v>178</v>
      </c>
      <c r="G20" s="25">
        <f t="shared" si="7"/>
        <v>5</v>
      </c>
      <c r="H20" s="31"/>
      <c r="I20" s="21">
        <v>8.7263000000000002</v>
      </c>
      <c r="K20" s="84"/>
      <c r="M20" s="36">
        <f t="shared" si="0"/>
        <v>0</v>
      </c>
      <c r="N20" s="72">
        <f t="shared" si="1"/>
        <v>0</v>
      </c>
      <c r="O20" s="72">
        <f t="shared" si="2"/>
        <v>0</v>
      </c>
      <c r="P20" s="38">
        <f t="shared" si="3"/>
        <v>0</v>
      </c>
      <c r="Q20" s="46"/>
      <c r="R20" s="69"/>
      <c r="S20" s="69"/>
      <c r="T20" s="69"/>
      <c r="U20" s="69"/>
      <c r="V20" s="69"/>
      <c r="W20" s="69"/>
      <c r="X20" s="69"/>
    </row>
    <row r="21" spans="1:24" x14ac:dyDescent="0.3">
      <c r="A21" s="3" t="s">
        <v>13</v>
      </c>
      <c r="B21" s="13" t="s">
        <v>11</v>
      </c>
      <c r="C21" s="17"/>
      <c r="D21" s="17"/>
      <c r="E21" s="76"/>
      <c r="G21" s="25">
        <f t="shared" si="7"/>
        <v>60</v>
      </c>
      <c r="H21" s="31"/>
      <c r="I21" s="21">
        <v>0.1129</v>
      </c>
      <c r="K21" s="84">
        <v>2</v>
      </c>
      <c r="M21" s="36">
        <f t="shared" si="0"/>
        <v>0</v>
      </c>
      <c r="N21" s="72">
        <f t="shared" si="1"/>
        <v>0</v>
      </c>
      <c r="O21" s="72">
        <f t="shared" si="2"/>
        <v>0</v>
      </c>
      <c r="P21" s="38">
        <f t="shared" si="3"/>
        <v>0</v>
      </c>
      <c r="Q21" s="46"/>
      <c r="R21" s="69"/>
      <c r="S21" s="69"/>
      <c r="T21" s="69"/>
      <c r="U21" s="69"/>
      <c r="V21" s="69"/>
      <c r="W21" s="69"/>
      <c r="X21" s="69"/>
    </row>
    <row r="22" spans="1:24" ht="15" thickBot="1" x14ac:dyDescent="0.35">
      <c r="A22" s="6" t="s">
        <v>13</v>
      </c>
      <c r="B22" s="14" t="s">
        <v>12</v>
      </c>
      <c r="C22" s="18">
        <v>34</v>
      </c>
      <c r="D22" s="18">
        <v>489</v>
      </c>
      <c r="E22" s="77">
        <v>605</v>
      </c>
      <c r="G22" s="26">
        <f t="shared" si="7"/>
        <v>30</v>
      </c>
      <c r="H22" s="31"/>
      <c r="I22" s="22">
        <v>0.27160000000000001</v>
      </c>
      <c r="K22" s="85">
        <v>2337</v>
      </c>
      <c r="M22" s="39">
        <f t="shared" si="0"/>
        <v>10790.3964</v>
      </c>
      <c r="N22" s="73">
        <f t="shared" si="1"/>
        <v>155191.28940000001</v>
      </c>
      <c r="O22" s="73">
        <f t="shared" si="2"/>
        <v>192005.58299999998</v>
      </c>
      <c r="P22" s="41">
        <f t="shared" si="3"/>
        <v>357987.26879999996</v>
      </c>
      <c r="Q22" s="46"/>
      <c r="R22" s="69"/>
      <c r="S22" s="69"/>
      <c r="T22" s="69"/>
      <c r="U22" s="69"/>
      <c r="V22" s="69"/>
      <c r="W22" s="69"/>
      <c r="X22" s="69"/>
    </row>
    <row r="23" spans="1:24" x14ac:dyDescent="0.3">
      <c r="A23" s="5" t="s">
        <v>14</v>
      </c>
      <c r="B23" s="12" t="s">
        <v>3</v>
      </c>
      <c r="C23" s="16">
        <v>10</v>
      </c>
      <c r="D23" s="16">
        <v>10</v>
      </c>
      <c r="E23" s="75">
        <v>178</v>
      </c>
      <c r="G23" s="25">
        <f t="shared" si="7"/>
        <v>30</v>
      </c>
      <c r="H23" s="31"/>
      <c r="I23" s="21">
        <v>1.1994</v>
      </c>
      <c r="K23" s="84"/>
      <c r="M23" s="33">
        <f t="shared" si="0"/>
        <v>0</v>
      </c>
      <c r="N23" s="71">
        <f t="shared" si="1"/>
        <v>0</v>
      </c>
      <c r="O23" s="71">
        <f t="shared" si="2"/>
        <v>0</v>
      </c>
      <c r="P23" s="35">
        <f t="shared" si="3"/>
        <v>0</v>
      </c>
      <c r="Q23" s="46"/>
      <c r="R23" s="69"/>
      <c r="S23" s="69"/>
      <c r="T23" s="69"/>
      <c r="U23" s="69"/>
      <c r="V23" s="69"/>
      <c r="W23" s="69"/>
      <c r="X23" s="69"/>
    </row>
    <row r="24" spans="1:24" x14ac:dyDescent="0.3">
      <c r="A24" s="3" t="s">
        <v>14</v>
      </c>
      <c r="B24" s="13" t="s">
        <v>4</v>
      </c>
      <c r="C24" s="17">
        <v>10</v>
      </c>
      <c r="D24" s="17">
        <v>10</v>
      </c>
      <c r="E24" s="76">
        <v>178</v>
      </c>
      <c r="G24" s="25">
        <f t="shared" si="7"/>
        <v>30</v>
      </c>
      <c r="H24" s="31"/>
      <c r="I24" s="21">
        <v>2.5899999999999999E-2</v>
      </c>
      <c r="K24" s="84"/>
      <c r="M24" s="36">
        <f t="shared" si="0"/>
        <v>0</v>
      </c>
      <c r="N24" s="72">
        <f t="shared" si="1"/>
        <v>0</v>
      </c>
      <c r="O24" s="72">
        <f t="shared" si="2"/>
        <v>0</v>
      </c>
      <c r="P24" s="38">
        <f t="shared" si="3"/>
        <v>0</v>
      </c>
      <c r="Q24" s="46"/>
      <c r="R24" s="69"/>
      <c r="S24" s="69"/>
      <c r="T24" s="69"/>
      <c r="U24" s="69"/>
      <c r="V24" s="69"/>
      <c r="W24" s="69"/>
      <c r="X24" s="69"/>
    </row>
    <row r="25" spans="1:24" x14ac:dyDescent="0.3">
      <c r="A25" s="3" t="s">
        <v>14</v>
      </c>
      <c r="B25" s="13" t="s">
        <v>5</v>
      </c>
      <c r="C25" s="17">
        <v>10</v>
      </c>
      <c r="D25" s="17">
        <v>10</v>
      </c>
      <c r="E25" s="76">
        <v>178</v>
      </c>
      <c r="G25" s="25">
        <f t="shared" si="7"/>
        <v>60</v>
      </c>
      <c r="H25" s="31"/>
      <c r="I25" s="21">
        <v>1.4999999999999999E-2</v>
      </c>
      <c r="K25" s="84"/>
      <c r="M25" s="36">
        <f t="shared" si="0"/>
        <v>0</v>
      </c>
      <c r="N25" s="72">
        <f t="shared" si="1"/>
        <v>0</v>
      </c>
      <c r="O25" s="72">
        <f t="shared" si="2"/>
        <v>0</v>
      </c>
      <c r="P25" s="38">
        <f t="shared" si="3"/>
        <v>0</v>
      </c>
      <c r="Q25" s="46"/>
      <c r="R25" s="69"/>
      <c r="S25" s="69"/>
      <c r="T25" s="69"/>
      <c r="U25" s="69"/>
      <c r="V25" s="69"/>
      <c r="W25" s="69"/>
      <c r="X25" s="69"/>
    </row>
    <row r="26" spans="1:24" x14ac:dyDescent="0.3">
      <c r="A26" s="3" t="s">
        <v>14</v>
      </c>
      <c r="B26" s="13" t="s">
        <v>6</v>
      </c>
      <c r="C26" s="17">
        <v>10</v>
      </c>
      <c r="D26" s="17">
        <v>10</v>
      </c>
      <c r="E26" s="76">
        <v>178</v>
      </c>
      <c r="G26" s="25">
        <f t="shared" si="7"/>
        <v>5</v>
      </c>
      <c r="H26" s="31"/>
      <c r="I26" s="21">
        <v>8.3033999999999999</v>
      </c>
      <c r="K26" s="84"/>
      <c r="M26" s="36">
        <f t="shared" si="0"/>
        <v>0</v>
      </c>
      <c r="N26" s="72">
        <f t="shared" si="1"/>
        <v>0</v>
      </c>
      <c r="O26" s="72">
        <f t="shared" si="2"/>
        <v>0</v>
      </c>
      <c r="P26" s="38">
        <f t="shared" si="3"/>
        <v>0</v>
      </c>
      <c r="Q26" s="46"/>
      <c r="R26" s="69"/>
      <c r="S26" s="69"/>
      <c r="T26" s="69"/>
      <c r="U26" s="69"/>
      <c r="V26" s="69"/>
      <c r="W26" s="69"/>
      <c r="X26" s="69"/>
    </row>
    <row r="27" spans="1:24" x14ac:dyDescent="0.3">
      <c r="A27" s="3" t="s">
        <v>14</v>
      </c>
      <c r="B27" s="13" t="s">
        <v>7</v>
      </c>
      <c r="C27" s="17"/>
      <c r="D27" s="17"/>
      <c r="E27" s="76"/>
      <c r="G27" s="25">
        <f t="shared" si="7"/>
        <v>30</v>
      </c>
      <c r="H27" s="31"/>
      <c r="I27" s="21">
        <v>2.0388000000000002</v>
      </c>
      <c r="K27" s="84"/>
      <c r="M27" s="36">
        <f t="shared" si="0"/>
        <v>0</v>
      </c>
      <c r="N27" s="72">
        <f t="shared" si="1"/>
        <v>0</v>
      </c>
      <c r="O27" s="72">
        <f t="shared" si="2"/>
        <v>0</v>
      </c>
      <c r="P27" s="38">
        <f t="shared" si="3"/>
        <v>0</v>
      </c>
      <c r="Q27" s="46"/>
      <c r="R27" s="69"/>
      <c r="S27" s="69"/>
      <c r="T27" s="69"/>
      <c r="U27" s="69"/>
      <c r="V27" s="69"/>
      <c r="W27" s="69"/>
      <c r="X27" s="69"/>
    </row>
    <row r="28" spans="1:24" x14ac:dyDescent="0.3">
      <c r="A28" s="3" t="s">
        <v>14</v>
      </c>
      <c r="B28" s="13" t="s">
        <v>8</v>
      </c>
      <c r="C28" s="17">
        <v>10</v>
      </c>
      <c r="D28" s="17">
        <v>10</v>
      </c>
      <c r="E28" s="76">
        <v>178</v>
      </c>
      <c r="G28" s="25">
        <f t="shared" si="7"/>
        <v>5</v>
      </c>
      <c r="H28" s="31"/>
      <c r="I28" s="21">
        <v>2.734</v>
      </c>
      <c r="K28" s="84"/>
      <c r="M28" s="36">
        <f t="shared" si="0"/>
        <v>0</v>
      </c>
      <c r="N28" s="72">
        <f t="shared" si="1"/>
        <v>0</v>
      </c>
      <c r="O28" s="72">
        <f t="shared" si="2"/>
        <v>0</v>
      </c>
      <c r="P28" s="38">
        <f t="shared" si="3"/>
        <v>0</v>
      </c>
      <c r="Q28" s="46"/>
      <c r="R28" s="69"/>
      <c r="S28" s="69"/>
      <c r="T28" s="69"/>
      <c r="U28" s="69"/>
      <c r="V28" s="69"/>
      <c r="W28" s="69"/>
      <c r="X28" s="69"/>
    </row>
    <row r="29" spans="1:24" x14ac:dyDescent="0.3">
      <c r="A29" s="3" t="s">
        <v>14</v>
      </c>
      <c r="B29" s="13" t="s">
        <v>9</v>
      </c>
      <c r="C29" s="17">
        <v>226</v>
      </c>
      <c r="D29" s="17">
        <v>98</v>
      </c>
      <c r="E29" s="76">
        <v>339</v>
      </c>
      <c r="G29" s="25">
        <f t="shared" si="7"/>
        <v>5</v>
      </c>
      <c r="H29" s="31"/>
      <c r="I29" s="21">
        <v>4.7249999999999996</v>
      </c>
      <c r="K29" s="84"/>
      <c r="M29" s="36">
        <f t="shared" si="0"/>
        <v>0</v>
      </c>
      <c r="N29" s="72">
        <f t="shared" si="1"/>
        <v>0</v>
      </c>
      <c r="O29" s="72">
        <f t="shared" si="2"/>
        <v>0</v>
      </c>
      <c r="P29" s="38">
        <f t="shared" si="3"/>
        <v>0</v>
      </c>
      <c r="Q29" s="46"/>
      <c r="R29" s="69"/>
      <c r="S29" s="69"/>
      <c r="T29" s="69"/>
      <c r="U29" s="69"/>
      <c r="V29" s="69"/>
      <c r="W29" s="69"/>
      <c r="X29" s="69"/>
    </row>
    <row r="30" spans="1:24" x14ac:dyDescent="0.3">
      <c r="A30" s="3" t="s">
        <v>14</v>
      </c>
      <c r="B30" s="13" t="s">
        <v>10</v>
      </c>
      <c r="C30" s="17"/>
      <c r="D30" s="17"/>
      <c r="E30" s="76"/>
      <c r="G30" s="25">
        <f t="shared" si="7"/>
        <v>5</v>
      </c>
      <c r="H30" s="31"/>
      <c r="I30" s="21"/>
      <c r="K30" s="84"/>
      <c r="M30" s="36">
        <f t="shared" si="0"/>
        <v>0</v>
      </c>
      <c r="N30" s="72">
        <f t="shared" si="1"/>
        <v>0</v>
      </c>
      <c r="O30" s="72">
        <f t="shared" si="2"/>
        <v>0</v>
      </c>
      <c r="P30" s="38">
        <f t="shared" si="3"/>
        <v>0</v>
      </c>
      <c r="Q30" s="46"/>
    </row>
    <row r="31" spans="1:24" x14ac:dyDescent="0.3">
      <c r="A31" s="3" t="s">
        <v>14</v>
      </c>
      <c r="B31" s="13" t="s">
        <v>11</v>
      </c>
      <c r="C31" s="17">
        <v>281</v>
      </c>
      <c r="D31" s="17">
        <v>10</v>
      </c>
      <c r="E31" s="76">
        <v>308</v>
      </c>
      <c r="G31" s="25">
        <f t="shared" si="7"/>
        <v>60</v>
      </c>
      <c r="H31" s="31"/>
      <c r="I31" s="21">
        <v>0.49180000000000001</v>
      </c>
      <c r="K31" s="84"/>
      <c r="M31" s="36">
        <f t="shared" si="0"/>
        <v>0</v>
      </c>
      <c r="N31" s="72">
        <f t="shared" si="1"/>
        <v>0</v>
      </c>
      <c r="O31" s="72">
        <f t="shared" si="2"/>
        <v>0</v>
      </c>
      <c r="P31" s="38">
        <f t="shared" si="3"/>
        <v>0</v>
      </c>
      <c r="Q31" s="46"/>
    </row>
    <row r="32" spans="1:24" ht="15" thickBot="1" x14ac:dyDescent="0.35">
      <c r="A32" s="6" t="s">
        <v>14</v>
      </c>
      <c r="B32" s="14" t="s">
        <v>12</v>
      </c>
      <c r="C32" s="18">
        <v>10</v>
      </c>
      <c r="D32" s="18">
        <v>10</v>
      </c>
      <c r="E32" s="77">
        <v>178</v>
      </c>
      <c r="G32" s="26">
        <f t="shared" si="7"/>
        <v>30</v>
      </c>
      <c r="H32" s="31"/>
      <c r="I32" s="22">
        <v>0.19020000000000001</v>
      </c>
      <c r="K32" s="85"/>
      <c r="M32" s="39">
        <f t="shared" si="0"/>
        <v>0</v>
      </c>
      <c r="N32" s="73">
        <f t="shared" si="1"/>
        <v>0</v>
      </c>
      <c r="O32" s="73">
        <f t="shared" si="2"/>
        <v>0</v>
      </c>
      <c r="P32" s="41">
        <f t="shared" si="3"/>
        <v>0</v>
      </c>
      <c r="Q32" s="46"/>
    </row>
    <row r="33" spans="1:17" x14ac:dyDescent="0.3">
      <c r="A33" s="3" t="s">
        <v>15</v>
      </c>
      <c r="B33" s="13" t="s">
        <v>3</v>
      </c>
      <c r="C33" s="17">
        <v>87</v>
      </c>
      <c r="D33" s="17">
        <v>202</v>
      </c>
      <c r="E33" s="76">
        <v>1508</v>
      </c>
      <c r="G33" s="25">
        <f t="shared" si="7"/>
        <v>30</v>
      </c>
      <c r="H33" s="31"/>
      <c r="I33" s="21">
        <v>0.99380000000000002</v>
      </c>
      <c r="K33" s="84"/>
      <c r="M33" s="36">
        <f t="shared" si="0"/>
        <v>0</v>
      </c>
      <c r="N33" s="72">
        <f t="shared" si="1"/>
        <v>0</v>
      </c>
      <c r="O33" s="72">
        <f t="shared" si="2"/>
        <v>0</v>
      </c>
      <c r="P33" s="38">
        <f t="shared" si="3"/>
        <v>0</v>
      </c>
      <c r="Q33" s="46"/>
    </row>
    <row r="34" spans="1:17" x14ac:dyDescent="0.3">
      <c r="A34" s="3" t="s">
        <v>15</v>
      </c>
      <c r="B34" s="13" t="s">
        <v>4</v>
      </c>
      <c r="C34" s="17">
        <v>10</v>
      </c>
      <c r="D34" s="17">
        <v>10</v>
      </c>
      <c r="E34" s="76">
        <v>178</v>
      </c>
      <c r="G34" s="25">
        <f t="shared" si="7"/>
        <v>30</v>
      </c>
      <c r="H34" s="31"/>
      <c r="I34" s="21">
        <v>2.2000000000000001E-3</v>
      </c>
      <c r="K34" s="84"/>
      <c r="M34" s="36">
        <f t="shared" si="0"/>
        <v>0</v>
      </c>
      <c r="N34" s="72">
        <f t="shared" si="1"/>
        <v>0</v>
      </c>
      <c r="O34" s="72">
        <f t="shared" si="2"/>
        <v>0</v>
      </c>
      <c r="P34" s="38">
        <f t="shared" si="3"/>
        <v>0</v>
      </c>
      <c r="Q34" s="46"/>
    </row>
    <row r="35" spans="1:17" x14ac:dyDescent="0.3">
      <c r="A35" s="3" t="s">
        <v>15</v>
      </c>
      <c r="B35" s="13" t="s">
        <v>5</v>
      </c>
      <c r="C35" s="17">
        <v>10</v>
      </c>
      <c r="D35" s="17">
        <v>10</v>
      </c>
      <c r="E35" s="76">
        <v>178</v>
      </c>
      <c r="G35" s="25">
        <f t="shared" si="7"/>
        <v>60</v>
      </c>
      <c r="H35" s="31"/>
      <c r="I35" s="21">
        <v>3.9399999999999998E-2</v>
      </c>
      <c r="K35" s="84"/>
      <c r="M35" s="36">
        <f t="shared" si="0"/>
        <v>0</v>
      </c>
      <c r="N35" s="72">
        <f t="shared" si="1"/>
        <v>0</v>
      </c>
      <c r="O35" s="72">
        <f t="shared" si="2"/>
        <v>0</v>
      </c>
      <c r="P35" s="38">
        <f t="shared" si="3"/>
        <v>0</v>
      </c>
      <c r="Q35" s="46"/>
    </row>
    <row r="36" spans="1:17" x14ac:dyDescent="0.3">
      <c r="A36" s="3" t="s">
        <v>15</v>
      </c>
      <c r="B36" s="13" t="s">
        <v>6</v>
      </c>
      <c r="C36" s="17">
        <v>10</v>
      </c>
      <c r="D36" s="17">
        <v>25</v>
      </c>
      <c r="E36" s="76">
        <v>178</v>
      </c>
      <c r="G36" s="25">
        <f t="shared" si="7"/>
        <v>5</v>
      </c>
      <c r="H36" s="31"/>
      <c r="I36" s="21">
        <v>4.2544000000000004</v>
      </c>
      <c r="K36" s="84"/>
      <c r="M36" s="36">
        <f t="shared" si="0"/>
        <v>0</v>
      </c>
      <c r="N36" s="72">
        <f t="shared" si="1"/>
        <v>0</v>
      </c>
      <c r="O36" s="72">
        <f t="shared" si="2"/>
        <v>0</v>
      </c>
      <c r="P36" s="38">
        <f t="shared" si="3"/>
        <v>0</v>
      </c>
      <c r="Q36" s="46"/>
    </row>
    <row r="37" spans="1:17" x14ac:dyDescent="0.3">
      <c r="A37" s="3" t="s">
        <v>15</v>
      </c>
      <c r="B37" s="13" t="s">
        <v>7</v>
      </c>
      <c r="C37" s="17"/>
      <c r="D37" s="17"/>
      <c r="E37" s="76"/>
      <c r="G37" s="25">
        <f t="shared" si="7"/>
        <v>30</v>
      </c>
      <c r="H37" s="31"/>
      <c r="I37" s="21"/>
      <c r="K37" s="84"/>
      <c r="M37" s="36">
        <f t="shared" si="0"/>
        <v>0</v>
      </c>
      <c r="N37" s="72">
        <f t="shared" si="1"/>
        <v>0</v>
      </c>
      <c r="O37" s="72">
        <f t="shared" si="2"/>
        <v>0</v>
      </c>
      <c r="P37" s="38">
        <f t="shared" si="3"/>
        <v>0</v>
      </c>
      <c r="Q37" s="46"/>
    </row>
    <row r="38" spans="1:17" x14ac:dyDescent="0.3">
      <c r="A38" s="3" t="s">
        <v>15</v>
      </c>
      <c r="B38" s="13" t="s">
        <v>8</v>
      </c>
      <c r="C38" s="17">
        <v>420</v>
      </c>
      <c r="D38" s="17">
        <v>680</v>
      </c>
      <c r="E38" s="76">
        <v>1928</v>
      </c>
      <c r="G38" s="25">
        <f t="shared" si="7"/>
        <v>5</v>
      </c>
      <c r="H38" s="31"/>
      <c r="I38" s="21">
        <v>3.0004</v>
      </c>
      <c r="K38" s="84"/>
      <c r="M38" s="36">
        <f t="shared" si="0"/>
        <v>0</v>
      </c>
      <c r="N38" s="72">
        <f t="shared" si="1"/>
        <v>0</v>
      </c>
      <c r="O38" s="72">
        <f t="shared" si="2"/>
        <v>0</v>
      </c>
      <c r="P38" s="38">
        <f t="shared" si="3"/>
        <v>0</v>
      </c>
      <c r="Q38" s="46"/>
    </row>
    <row r="39" spans="1:17" x14ac:dyDescent="0.3">
      <c r="A39" s="3" t="s">
        <v>15</v>
      </c>
      <c r="B39" s="13" t="s">
        <v>9</v>
      </c>
      <c r="C39" s="17">
        <v>372</v>
      </c>
      <c r="D39" s="17">
        <v>14</v>
      </c>
      <c r="E39" s="76">
        <v>769</v>
      </c>
      <c r="G39" s="25">
        <f t="shared" si="7"/>
        <v>5</v>
      </c>
      <c r="H39" s="31"/>
      <c r="I39" s="21">
        <v>2.5804</v>
      </c>
      <c r="K39" s="84"/>
      <c r="M39" s="36">
        <f t="shared" si="0"/>
        <v>0</v>
      </c>
      <c r="N39" s="72">
        <f t="shared" si="1"/>
        <v>0</v>
      </c>
      <c r="O39" s="72">
        <f t="shared" si="2"/>
        <v>0</v>
      </c>
      <c r="P39" s="38">
        <f t="shared" si="3"/>
        <v>0</v>
      </c>
      <c r="Q39" s="46"/>
    </row>
    <row r="40" spans="1:17" x14ac:dyDescent="0.3">
      <c r="A40" s="3" t="s">
        <v>15</v>
      </c>
      <c r="B40" s="13" t="s">
        <v>10</v>
      </c>
      <c r="C40" s="17"/>
      <c r="D40" s="17"/>
      <c r="E40" s="76"/>
      <c r="G40" s="25">
        <f t="shared" si="7"/>
        <v>5</v>
      </c>
      <c r="H40" s="31"/>
      <c r="I40" s="21"/>
      <c r="K40" s="84"/>
      <c r="M40" s="36">
        <f t="shared" si="0"/>
        <v>0</v>
      </c>
      <c r="N40" s="72">
        <f t="shared" si="1"/>
        <v>0</v>
      </c>
      <c r="O40" s="72">
        <f t="shared" si="2"/>
        <v>0</v>
      </c>
      <c r="P40" s="38">
        <f t="shared" si="3"/>
        <v>0</v>
      </c>
      <c r="Q40" s="46"/>
    </row>
    <row r="41" spans="1:17" x14ac:dyDescent="0.3">
      <c r="A41" s="3" t="s">
        <v>15</v>
      </c>
      <c r="B41" s="13" t="s">
        <v>11</v>
      </c>
      <c r="C41" s="17"/>
      <c r="D41" s="17"/>
      <c r="E41" s="76"/>
      <c r="G41" s="25">
        <f t="shared" si="7"/>
        <v>60</v>
      </c>
      <c r="H41" s="31"/>
      <c r="I41" s="21">
        <v>1.4964</v>
      </c>
      <c r="K41" s="84"/>
      <c r="M41" s="36">
        <f t="shared" si="0"/>
        <v>0</v>
      </c>
      <c r="N41" s="72">
        <f t="shared" si="1"/>
        <v>0</v>
      </c>
      <c r="O41" s="72">
        <f t="shared" si="2"/>
        <v>0</v>
      </c>
      <c r="P41" s="38">
        <f t="shared" si="3"/>
        <v>0</v>
      </c>
      <c r="Q41" s="46"/>
    </row>
    <row r="42" spans="1:17" ht="15" thickBot="1" x14ac:dyDescent="0.35">
      <c r="A42" s="4" t="s">
        <v>15</v>
      </c>
      <c r="B42" s="15" t="s">
        <v>12</v>
      </c>
      <c r="C42" s="19">
        <v>10</v>
      </c>
      <c r="D42" s="19">
        <v>54</v>
      </c>
      <c r="E42" s="78">
        <v>178</v>
      </c>
      <c r="G42" s="27">
        <f t="shared" si="7"/>
        <v>30</v>
      </c>
      <c r="H42" s="31"/>
      <c r="I42" s="23">
        <v>0.75180000000000002</v>
      </c>
      <c r="K42" s="86"/>
      <c r="M42" s="49">
        <f t="shared" si="0"/>
        <v>0</v>
      </c>
      <c r="N42" s="74">
        <f t="shared" si="1"/>
        <v>0</v>
      </c>
      <c r="O42" s="74">
        <f t="shared" si="2"/>
        <v>0</v>
      </c>
      <c r="P42" s="67">
        <f t="shared" si="3"/>
        <v>0</v>
      </c>
      <c r="Q42" s="46"/>
    </row>
    <row r="43" spans="1:17" ht="15" thickTop="1" x14ac:dyDescent="0.3"/>
  </sheetData>
  <mergeCells count="3">
    <mergeCell ref="A1:E1"/>
    <mergeCell ref="M1:P1"/>
    <mergeCell ref="R1:W1"/>
  </mergeCells>
  <conditionalFormatting sqref="C3:D42">
    <cfRule type="cellIs" dxfId="3" priority="3" operator="equal">
      <formula>10</formula>
    </cfRule>
  </conditionalFormatting>
  <conditionalFormatting sqref="E3:E42">
    <cfRule type="cellIs" dxfId="2" priority="1" operator="equal">
      <formula>178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workbookViewId="0">
      <pane xSplit="2" ySplit="2" topLeftCell="C3" activePane="bottomRight" state="frozen"/>
      <selection sqref="A1:F1"/>
      <selection pane="topRight" sqref="A1:F1"/>
      <selection pane="bottomLeft" sqref="A1:F1"/>
      <selection pane="bottomRight" activeCell="S23" sqref="S23"/>
    </sheetView>
  </sheetViews>
  <sheetFormatPr defaultRowHeight="14.4" x14ac:dyDescent="0.3"/>
  <cols>
    <col min="1" max="1" width="6.6640625" customWidth="1"/>
    <col min="2" max="2" width="43.5546875" bestFit="1" customWidth="1"/>
    <col min="3" max="5" width="9.6640625" style="1" customWidth="1"/>
    <col min="6" max="6" width="3.6640625" style="1" customWidth="1"/>
    <col min="7" max="7" width="8.6640625" style="1" customWidth="1"/>
    <col min="8" max="8" width="3.6640625" style="1" customWidth="1"/>
    <col min="9" max="9" width="12" style="81" customWidth="1"/>
    <col min="10" max="10" width="3.6640625" customWidth="1"/>
    <col min="11" max="11" width="9.6640625" style="1" customWidth="1"/>
    <col min="12" max="14" width="9.6640625" customWidth="1"/>
    <col min="15" max="15" width="3.6640625" customWidth="1"/>
    <col min="16" max="16" width="6.6640625" customWidth="1"/>
    <col min="18" max="18" width="7.44140625" customWidth="1"/>
    <col min="19" max="19" width="9.6640625" customWidth="1"/>
  </cols>
  <sheetData>
    <row r="1" spans="1:22" ht="15" thickBot="1" x14ac:dyDescent="0.35">
      <c r="A1" s="79" t="s">
        <v>25</v>
      </c>
      <c r="B1" s="79"/>
      <c r="C1" s="79"/>
      <c r="D1" s="79"/>
      <c r="E1" s="79"/>
      <c r="I1" s="81" t="s">
        <v>31</v>
      </c>
      <c r="K1" s="80" t="s">
        <v>26</v>
      </c>
      <c r="L1" s="80"/>
      <c r="M1" s="80"/>
      <c r="N1" s="80"/>
      <c r="P1" s="79" t="s">
        <v>27</v>
      </c>
      <c r="Q1" s="79"/>
      <c r="R1" s="79"/>
      <c r="S1" s="79"/>
      <c r="T1" s="79"/>
      <c r="U1" s="79"/>
    </row>
    <row r="2" spans="1:22" ht="30" customHeight="1" thickTop="1" thickBot="1" x14ac:dyDescent="0.35">
      <c r="A2" s="7" t="s">
        <v>0</v>
      </c>
      <c r="B2" s="11" t="s">
        <v>1</v>
      </c>
      <c r="C2" s="8" t="str">
        <f>Sirsi_vartianta!C2</f>
        <v>Materiálové</v>
      </c>
      <c r="D2" s="8" t="str">
        <f>Sirsi_vartianta!D2</f>
        <v>Provozní</v>
      </c>
      <c r="E2" s="9" t="str">
        <f>Sirsi_vartianta!E2</f>
        <v>Mzdové přímé</v>
      </c>
      <c r="F2" s="2"/>
      <c r="G2" s="29" t="s">
        <v>17</v>
      </c>
      <c r="H2" s="30"/>
      <c r="I2" s="82" t="s">
        <v>28</v>
      </c>
      <c r="K2" s="32" t="str">
        <f>Sirsi_vartianta!M2</f>
        <v>Materiálové</v>
      </c>
      <c r="L2" s="70" t="str">
        <f>Sirsi_vartianta!N2</f>
        <v>Provozní</v>
      </c>
      <c r="M2" s="10" t="str">
        <f>Sirsi_vartianta!O2</f>
        <v>Mzdové přímé</v>
      </c>
      <c r="N2" s="9" t="str">
        <f>Sirsi_vartianta!P2</f>
        <v>Celkem výkonové</v>
      </c>
      <c r="O2" s="45"/>
      <c r="P2" s="7" t="s">
        <v>0</v>
      </c>
      <c r="Q2" s="32" t="s">
        <v>21</v>
      </c>
      <c r="R2" s="56" t="s">
        <v>23</v>
      </c>
      <c r="S2" s="57" t="s">
        <v>20</v>
      </c>
      <c r="T2" s="58" t="s">
        <v>22</v>
      </c>
      <c r="U2" s="59" t="s">
        <v>19</v>
      </c>
    </row>
    <row r="3" spans="1:22" ht="15" thickTop="1" x14ac:dyDescent="0.3">
      <c r="A3" s="5" t="s">
        <v>2</v>
      </c>
      <c r="B3" s="12" t="s">
        <v>3</v>
      </c>
      <c r="C3" s="16">
        <f>Sirsi_vartianta!C3</f>
        <v>61</v>
      </c>
      <c r="D3" s="16">
        <f>Sirsi_vartianta!D3</f>
        <v>298</v>
      </c>
      <c r="E3" s="75">
        <f>Sirsi_vartianta!E3</f>
        <v>995</v>
      </c>
      <c r="G3" s="24">
        <f>Sirsi_vartianta!G3</f>
        <v>30</v>
      </c>
      <c r="H3" s="31"/>
      <c r="I3" s="83"/>
      <c r="K3" s="33">
        <f t="shared" ref="K3:K42" si="0">$I3*$G3/60*C3</f>
        <v>0</v>
      </c>
      <c r="L3" s="71">
        <f>$I3*$G3/60*D3</f>
        <v>0</v>
      </c>
      <c r="M3" s="34">
        <f>$I3*$G3/60*E3</f>
        <v>0</v>
      </c>
      <c r="N3" s="35">
        <f t="shared" ref="N3:N42" si="1">SUM(K3:M3)</f>
        <v>0</v>
      </c>
      <c r="O3" s="46"/>
      <c r="P3" s="5" t="s">
        <v>2</v>
      </c>
      <c r="Q3" s="33">
        <f>Sirsi_vartianta!S3</f>
        <v>1100000</v>
      </c>
      <c r="R3" s="50">
        <f>SUMPRODUCT(G3:G12,I3:I12)/SUMPRODUCT($G$3:$G$42,$I$3:$I$42)</f>
        <v>0</v>
      </c>
      <c r="S3" s="63">
        <f>SUM(N3:N12)</f>
        <v>0</v>
      </c>
      <c r="T3" s="60">
        <f>R3*Q3</f>
        <v>0</v>
      </c>
      <c r="U3" s="42">
        <f>SUM(S3:T3)</f>
        <v>0</v>
      </c>
    </row>
    <row r="4" spans="1:22" x14ac:dyDescent="0.3">
      <c r="A4" s="3" t="s">
        <v>2</v>
      </c>
      <c r="B4" s="13" t="s">
        <v>4</v>
      </c>
      <c r="C4" s="17">
        <f>Sirsi_vartianta!C4</f>
        <v>10</v>
      </c>
      <c r="D4" s="17">
        <f>Sirsi_vartianta!D4</f>
        <v>503</v>
      </c>
      <c r="E4" s="76">
        <f>Sirsi_vartianta!E4</f>
        <v>3262</v>
      </c>
      <c r="G4" s="25">
        <f>Sirsi_vartianta!G4</f>
        <v>30</v>
      </c>
      <c r="H4" s="31"/>
      <c r="I4" s="84"/>
      <c r="K4" s="36">
        <f t="shared" si="0"/>
        <v>0</v>
      </c>
      <c r="L4" s="72">
        <f t="shared" ref="L4:L42" si="2">$I4*$G4/60*D4</f>
        <v>0</v>
      </c>
      <c r="M4" s="37">
        <f t="shared" ref="M4:M42" si="3">$I4*$G4/60*E4</f>
        <v>0</v>
      </c>
      <c r="N4" s="38">
        <f t="shared" si="1"/>
        <v>0</v>
      </c>
      <c r="O4" s="46"/>
      <c r="P4" s="3" t="s">
        <v>13</v>
      </c>
      <c r="Q4" s="36">
        <f>Sirsi_vartianta!S4</f>
        <v>730000</v>
      </c>
      <c r="R4" s="51">
        <f>SUMPRODUCT(G13:G22,I13:I22)/SUMPRODUCT($G$3:$G$42,$I$3:$I$42)</f>
        <v>1</v>
      </c>
      <c r="S4" s="64">
        <f>SUM(N13:N22)</f>
        <v>2262679.25</v>
      </c>
      <c r="T4" s="61">
        <f t="shared" ref="T4:T6" si="4">R4*Q4</f>
        <v>730000</v>
      </c>
      <c r="U4" s="43">
        <f t="shared" ref="U4:U6" si="5">SUM(S4:T4)</f>
        <v>2992679.25</v>
      </c>
    </row>
    <row r="5" spans="1:22" x14ac:dyDescent="0.3">
      <c r="A5" s="3" t="s">
        <v>2</v>
      </c>
      <c r="B5" s="13" t="s">
        <v>5</v>
      </c>
      <c r="C5" s="17">
        <f>Sirsi_vartianta!C5</f>
        <v>44</v>
      </c>
      <c r="D5" s="17">
        <f>Sirsi_vartianta!D5</f>
        <v>62</v>
      </c>
      <c r="E5" s="76">
        <f>Sirsi_vartianta!E5</f>
        <v>738</v>
      </c>
      <c r="G5" s="25">
        <f>Sirsi_vartianta!G5</f>
        <v>60</v>
      </c>
      <c r="H5" s="31"/>
      <c r="I5" s="84"/>
      <c r="K5" s="36">
        <f t="shared" si="0"/>
        <v>0</v>
      </c>
      <c r="L5" s="72">
        <f t="shared" si="2"/>
        <v>0</v>
      </c>
      <c r="M5" s="37">
        <f t="shared" si="3"/>
        <v>0</v>
      </c>
      <c r="N5" s="38">
        <f t="shared" si="1"/>
        <v>0</v>
      </c>
      <c r="O5" s="46"/>
      <c r="P5" s="3" t="s">
        <v>14</v>
      </c>
      <c r="Q5" s="36">
        <f>Sirsi_vartianta!S5</f>
        <v>1400000</v>
      </c>
      <c r="R5" s="51">
        <f>SUMPRODUCT(G23:G32,I23:I32)/SUMPRODUCT($G$3:$G$42,$I$3:$I$42)</f>
        <v>0</v>
      </c>
      <c r="S5" s="64">
        <f>SUM(N23:N32)</f>
        <v>0</v>
      </c>
      <c r="T5" s="61">
        <f t="shared" si="4"/>
        <v>0</v>
      </c>
      <c r="U5" s="43">
        <f t="shared" si="5"/>
        <v>0</v>
      </c>
    </row>
    <row r="6" spans="1:22" ht="15" thickBot="1" x14ac:dyDescent="0.35">
      <c r="A6" s="3" t="s">
        <v>2</v>
      </c>
      <c r="B6" s="13" t="s">
        <v>6</v>
      </c>
      <c r="C6" s="17">
        <f>Sirsi_vartianta!C6</f>
        <v>10</v>
      </c>
      <c r="D6" s="17">
        <f>Sirsi_vartianta!D6</f>
        <v>3279</v>
      </c>
      <c r="E6" s="76">
        <f>Sirsi_vartianta!E6</f>
        <v>178</v>
      </c>
      <c r="G6" s="25">
        <f>Sirsi_vartianta!G6</f>
        <v>5</v>
      </c>
      <c r="H6" s="31"/>
      <c r="I6" s="84"/>
      <c r="K6" s="36">
        <f t="shared" si="0"/>
        <v>0</v>
      </c>
      <c r="L6" s="72">
        <f t="shared" si="2"/>
        <v>0</v>
      </c>
      <c r="M6" s="37">
        <f t="shared" si="3"/>
        <v>0</v>
      </c>
      <c r="N6" s="38">
        <f t="shared" si="1"/>
        <v>0</v>
      </c>
      <c r="O6" s="46"/>
      <c r="P6" s="6" t="s">
        <v>15</v>
      </c>
      <c r="Q6" s="39">
        <f>Sirsi_vartianta!S6</f>
        <v>1120000</v>
      </c>
      <c r="R6" s="55">
        <f>SUMPRODUCT(G33:G42,I33:I42)/SUMPRODUCT($G$3:$G$42,$I$3:$I$42)</f>
        <v>0</v>
      </c>
      <c r="S6" s="65">
        <f>SUM(N33:N42)</f>
        <v>0</v>
      </c>
      <c r="T6" s="62">
        <f t="shared" si="4"/>
        <v>0</v>
      </c>
      <c r="U6" s="44">
        <f t="shared" si="5"/>
        <v>0</v>
      </c>
    </row>
    <row r="7" spans="1:22" ht="15" thickBot="1" x14ac:dyDescent="0.35">
      <c r="A7" s="3" t="s">
        <v>2</v>
      </c>
      <c r="B7" s="13" t="s">
        <v>7</v>
      </c>
      <c r="C7" s="17"/>
      <c r="D7" s="17"/>
      <c r="E7" s="76"/>
      <c r="G7" s="25">
        <f>Sirsi_vartianta!G7</f>
        <v>30</v>
      </c>
      <c r="H7" s="31"/>
      <c r="I7" s="84"/>
      <c r="K7" s="36">
        <f t="shared" si="0"/>
        <v>0</v>
      </c>
      <c r="L7" s="72">
        <f t="shared" si="2"/>
        <v>0</v>
      </c>
      <c r="M7" s="37">
        <f t="shared" si="3"/>
        <v>0</v>
      </c>
      <c r="N7" s="38">
        <f t="shared" si="1"/>
        <v>0</v>
      </c>
      <c r="O7" s="46"/>
      <c r="P7" s="48" t="s">
        <v>19</v>
      </c>
      <c r="Q7" s="49"/>
      <c r="R7" s="52">
        <f t="shared" ref="R7:U7" si="6">SUM(R3:R6)</f>
        <v>1</v>
      </c>
      <c r="S7" s="53">
        <f t="shared" si="6"/>
        <v>2262679.25</v>
      </c>
      <c r="T7" s="54">
        <f t="shared" si="6"/>
        <v>730000</v>
      </c>
      <c r="U7" s="66">
        <f t="shared" si="6"/>
        <v>2992679.25</v>
      </c>
    </row>
    <row r="8" spans="1:22" ht="15" thickTop="1" x14ac:dyDescent="0.3">
      <c r="A8" s="3" t="s">
        <v>2</v>
      </c>
      <c r="B8" s="13" t="s">
        <v>8</v>
      </c>
      <c r="C8" s="17">
        <f>Sirsi_vartianta!C8</f>
        <v>51</v>
      </c>
      <c r="D8" s="17">
        <f>Sirsi_vartianta!D8</f>
        <v>171</v>
      </c>
      <c r="E8" s="76">
        <f>Sirsi_vartianta!E8</f>
        <v>1247</v>
      </c>
      <c r="G8" s="25">
        <f>Sirsi_vartianta!G8</f>
        <v>5</v>
      </c>
      <c r="H8" s="31"/>
      <c r="I8" s="84"/>
      <c r="K8" s="36">
        <f t="shared" si="0"/>
        <v>0</v>
      </c>
      <c r="L8" s="72">
        <f t="shared" si="2"/>
        <v>0</v>
      </c>
      <c r="M8" s="37">
        <f t="shared" si="3"/>
        <v>0</v>
      </c>
      <c r="N8" s="38">
        <f t="shared" si="1"/>
        <v>0</v>
      </c>
      <c r="O8" s="46"/>
      <c r="P8" s="68"/>
      <c r="Q8" s="47"/>
      <c r="R8" s="47"/>
      <c r="S8" s="47"/>
      <c r="T8" s="69"/>
      <c r="U8" s="69"/>
      <c r="V8" s="69"/>
    </row>
    <row r="9" spans="1:22" x14ac:dyDescent="0.3">
      <c r="A9" s="3" t="s">
        <v>2</v>
      </c>
      <c r="B9" s="13" t="s">
        <v>9</v>
      </c>
      <c r="C9" s="17"/>
      <c r="D9" s="17"/>
      <c r="E9" s="76"/>
      <c r="G9" s="25">
        <f>Sirsi_vartianta!G9</f>
        <v>5</v>
      </c>
      <c r="H9" s="31"/>
      <c r="I9" s="84"/>
      <c r="K9" s="36">
        <f t="shared" si="0"/>
        <v>0</v>
      </c>
      <c r="L9" s="72">
        <f t="shared" si="2"/>
        <v>0</v>
      </c>
      <c r="M9" s="37">
        <f t="shared" si="3"/>
        <v>0</v>
      </c>
      <c r="N9" s="38">
        <f t="shared" si="1"/>
        <v>0</v>
      </c>
      <c r="O9" s="46"/>
      <c r="P9" s="68"/>
      <c r="Q9" s="47"/>
      <c r="R9" s="47"/>
      <c r="S9" s="47"/>
      <c r="T9" s="69"/>
      <c r="U9" s="69"/>
      <c r="V9" s="69"/>
    </row>
    <row r="10" spans="1:22" x14ac:dyDescent="0.3">
      <c r="A10" s="3" t="s">
        <v>2</v>
      </c>
      <c r="B10" s="13" t="s">
        <v>10</v>
      </c>
      <c r="C10" s="17"/>
      <c r="D10" s="17"/>
      <c r="E10" s="76"/>
      <c r="G10" s="25">
        <f>Sirsi_vartianta!G10</f>
        <v>5</v>
      </c>
      <c r="H10" s="31"/>
      <c r="I10" s="84"/>
      <c r="K10" s="36">
        <f t="shared" si="0"/>
        <v>0</v>
      </c>
      <c r="L10" s="72">
        <f t="shared" si="2"/>
        <v>0</v>
      </c>
      <c r="M10" s="37">
        <f t="shared" si="3"/>
        <v>0</v>
      </c>
      <c r="N10" s="38">
        <f t="shared" si="1"/>
        <v>0</v>
      </c>
      <c r="O10" s="46"/>
      <c r="P10" s="68"/>
      <c r="Q10" s="47"/>
      <c r="R10" s="47"/>
      <c r="S10" s="47"/>
      <c r="T10" s="69"/>
      <c r="U10" s="69"/>
      <c r="V10" s="69"/>
    </row>
    <row r="11" spans="1:22" x14ac:dyDescent="0.3">
      <c r="A11" s="3" t="s">
        <v>2</v>
      </c>
      <c r="B11" s="13" t="s">
        <v>11</v>
      </c>
      <c r="C11" s="17">
        <f>Sirsi_vartianta!C11</f>
        <v>62</v>
      </c>
      <c r="D11" s="17">
        <f>Sirsi_vartianta!D11</f>
        <v>71</v>
      </c>
      <c r="E11" s="76">
        <f>Sirsi_vartianta!E11</f>
        <v>233</v>
      </c>
      <c r="G11" s="25">
        <f>Sirsi_vartianta!G11</f>
        <v>60</v>
      </c>
      <c r="H11" s="31"/>
      <c r="I11" s="84"/>
      <c r="K11" s="36">
        <f t="shared" si="0"/>
        <v>0</v>
      </c>
      <c r="L11" s="72">
        <f t="shared" si="2"/>
        <v>0</v>
      </c>
      <c r="M11" s="37">
        <f t="shared" si="3"/>
        <v>0</v>
      </c>
      <c r="N11" s="38">
        <f t="shared" si="1"/>
        <v>0</v>
      </c>
      <c r="O11" s="46"/>
      <c r="P11" s="68"/>
      <c r="Q11" s="47"/>
      <c r="R11" s="47"/>
      <c r="S11" s="47"/>
      <c r="T11" s="69"/>
      <c r="U11" s="69"/>
      <c r="V11" s="69"/>
    </row>
    <row r="12" spans="1:22" ht="15" thickBot="1" x14ac:dyDescent="0.35">
      <c r="A12" s="6" t="s">
        <v>2</v>
      </c>
      <c r="B12" s="14" t="s">
        <v>12</v>
      </c>
      <c r="C12" s="18"/>
      <c r="D12" s="18"/>
      <c r="E12" s="77"/>
      <c r="G12" s="26">
        <f>Sirsi_vartianta!G12</f>
        <v>30</v>
      </c>
      <c r="H12" s="31"/>
      <c r="I12" s="85"/>
      <c r="K12" s="39">
        <f t="shared" si="0"/>
        <v>0</v>
      </c>
      <c r="L12" s="73">
        <f t="shared" si="2"/>
        <v>0</v>
      </c>
      <c r="M12" s="40">
        <f t="shared" si="3"/>
        <v>0</v>
      </c>
      <c r="N12" s="41">
        <f t="shared" si="1"/>
        <v>0</v>
      </c>
      <c r="O12" s="46"/>
      <c r="P12" s="68"/>
      <c r="Q12" s="47"/>
      <c r="R12" s="47"/>
      <c r="S12" s="47"/>
      <c r="T12" s="69"/>
      <c r="U12" s="69"/>
      <c r="V12" s="69"/>
    </row>
    <row r="13" spans="1:22" x14ac:dyDescent="0.3">
      <c r="A13" s="5" t="s">
        <v>13</v>
      </c>
      <c r="B13" s="12" t="s">
        <v>3</v>
      </c>
      <c r="C13" s="16">
        <f>Sirsi_vartianta!C13</f>
        <v>10</v>
      </c>
      <c r="D13" s="16">
        <f>Sirsi_vartianta!D13</f>
        <v>118</v>
      </c>
      <c r="E13" s="75">
        <f>Sirsi_vartianta!E13</f>
        <v>635</v>
      </c>
      <c r="G13" s="25">
        <f>Sirsi_vartianta!G13</f>
        <v>30</v>
      </c>
      <c r="H13" s="31"/>
      <c r="I13" s="84">
        <v>3140</v>
      </c>
      <c r="K13" s="33">
        <f t="shared" si="0"/>
        <v>15700</v>
      </c>
      <c r="L13" s="71">
        <f t="shared" si="2"/>
        <v>185260</v>
      </c>
      <c r="M13" s="34">
        <f>$I13*$G13/60*E13</f>
        <v>996950</v>
      </c>
      <c r="N13" s="35">
        <f t="shared" si="1"/>
        <v>1197910</v>
      </c>
      <c r="O13" s="46"/>
      <c r="P13" s="69"/>
      <c r="Q13" s="69"/>
      <c r="R13" s="69"/>
      <c r="S13" s="69"/>
      <c r="T13" s="69"/>
      <c r="U13" s="69"/>
      <c r="V13" s="69"/>
    </row>
    <row r="14" spans="1:22" x14ac:dyDescent="0.3">
      <c r="A14" s="3" t="s">
        <v>13</v>
      </c>
      <c r="B14" s="13" t="s">
        <v>4</v>
      </c>
      <c r="C14" s="17">
        <f>Sirsi_vartianta!C14</f>
        <v>54</v>
      </c>
      <c r="D14" s="17">
        <f>Sirsi_vartianta!D14</f>
        <v>19</v>
      </c>
      <c r="E14" s="76">
        <f>Sirsi_vartianta!E14</f>
        <v>371</v>
      </c>
      <c r="G14" s="25">
        <f>Sirsi_vartianta!G14</f>
        <v>30</v>
      </c>
      <c r="H14" s="31"/>
      <c r="I14" s="84">
        <v>11</v>
      </c>
      <c r="K14" s="36">
        <f t="shared" si="0"/>
        <v>297</v>
      </c>
      <c r="L14" s="72">
        <f t="shared" si="2"/>
        <v>104.5</v>
      </c>
      <c r="M14" s="37">
        <f t="shared" si="3"/>
        <v>2040.5</v>
      </c>
      <c r="N14" s="38">
        <f>SUM(K14:M14)</f>
        <v>2442</v>
      </c>
      <c r="O14" s="46"/>
      <c r="P14" s="69"/>
      <c r="Q14" s="69"/>
      <c r="R14" s="69"/>
      <c r="S14" s="69"/>
      <c r="T14" s="69"/>
      <c r="U14" s="69"/>
      <c r="V14" s="69"/>
    </row>
    <row r="15" spans="1:22" x14ac:dyDescent="0.3">
      <c r="A15" s="3" t="s">
        <v>13</v>
      </c>
      <c r="B15" s="13" t="s">
        <v>5</v>
      </c>
      <c r="C15" s="17">
        <f>Sirsi_vartianta!C15</f>
        <v>10</v>
      </c>
      <c r="D15" s="17">
        <f>Sirsi_vartianta!D15</f>
        <v>332</v>
      </c>
      <c r="E15" s="76">
        <f>Sirsi_vartianta!E15</f>
        <v>2041</v>
      </c>
      <c r="G15" s="25">
        <f>Sirsi_vartianta!G15</f>
        <v>60</v>
      </c>
      <c r="H15" s="31"/>
      <c r="I15" s="84">
        <v>216</v>
      </c>
      <c r="K15" s="36">
        <f t="shared" si="0"/>
        <v>2160</v>
      </c>
      <c r="L15" s="72">
        <f t="shared" si="2"/>
        <v>71712</v>
      </c>
      <c r="M15" s="37">
        <f t="shared" si="3"/>
        <v>440856</v>
      </c>
      <c r="N15" s="38">
        <f t="shared" si="1"/>
        <v>514728</v>
      </c>
      <c r="O15" s="46"/>
      <c r="P15" s="69"/>
      <c r="Q15" s="69"/>
      <c r="R15" s="69"/>
      <c r="S15" s="69"/>
      <c r="T15" s="69"/>
      <c r="U15" s="69"/>
      <c r="V15" s="69"/>
    </row>
    <row r="16" spans="1:22" x14ac:dyDescent="0.3">
      <c r="A16" s="3" t="s">
        <v>13</v>
      </c>
      <c r="B16" s="13" t="s">
        <v>6</v>
      </c>
      <c r="C16" s="17">
        <f>Sirsi_vartianta!C16</f>
        <v>223</v>
      </c>
      <c r="D16" s="17">
        <f>Sirsi_vartianta!D16</f>
        <v>1004</v>
      </c>
      <c r="E16" s="76">
        <f>Sirsi_vartianta!E16</f>
        <v>3464</v>
      </c>
      <c r="G16" s="25">
        <f>Sirsi_vartianta!G16</f>
        <v>5</v>
      </c>
      <c r="H16" s="31"/>
      <c r="I16" s="84">
        <v>151</v>
      </c>
      <c r="K16" s="36">
        <f t="shared" si="0"/>
        <v>2806.0833333333335</v>
      </c>
      <c r="L16" s="72">
        <f t="shared" si="2"/>
        <v>12633.666666666668</v>
      </c>
      <c r="M16" s="37">
        <f t="shared" si="3"/>
        <v>43588.666666666672</v>
      </c>
      <c r="N16" s="38">
        <f t="shared" si="1"/>
        <v>59028.416666666672</v>
      </c>
      <c r="O16" s="46"/>
      <c r="P16" s="69"/>
      <c r="Q16" s="69"/>
      <c r="R16" s="69"/>
      <c r="S16" s="69"/>
      <c r="T16" s="69"/>
      <c r="U16" s="69"/>
      <c r="V16" s="69"/>
    </row>
    <row r="17" spans="1:22" x14ac:dyDescent="0.3">
      <c r="A17" s="3" t="s">
        <v>13</v>
      </c>
      <c r="B17" s="13" t="s">
        <v>7</v>
      </c>
      <c r="C17" s="17">
        <f>Sirsi_vartianta!C17</f>
        <v>88</v>
      </c>
      <c r="D17" s="17">
        <f>Sirsi_vartianta!D17</f>
        <v>10</v>
      </c>
      <c r="E17" s="76">
        <f>Sirsi_vartianta!E17</f>
        <v>178</v>
      </c>
      <c r="G17" s="25">
        <f>Sirsi_vartianta!G17</f>
        <v>30</v>
      </c>
      <c r="H17" s="31"/>
      <c r="I17" s="84">
        <v>227</v>
      </c>
      <c r="K17" s="36">
        <f t="shared" si="0"/>
        <v>9988</v>
      </c>
      <c r="L17" s="72">
        <f t="shared" si="2"/>
        <v>1135</v>
      </c>
      <c r="M17" s="37">
        <f t="shared" si="3"/>
        <v>20203</v>
      </c>
      <c r="N17" s="38">
        <f t="shared" si="1"/>
        <v>31326</v>
      </c>
      <c r="O17" s="46"/>
      <c r="P17" s="69"/>
      <c r="Q17" s="87" t="s">
        <v>32</v>
      </c>
      <c r="R17" s="69"/>
      <c r="S17" s="69"/>
      <c r="T17" s="69"/>
      <c r="U17" s="69"/>
      <c r="V17" s="69"/>
    </row>
    <row r="18" spans="1:22" x14ac:dyDescent="0.3">
      <c r="A18" s="3" t="s">
        <v>13</v>
      </c>
      <c r="B18" s="13" t="s">
        <v>8</v>
      </c>
      <c r="C18" s="17">
        <f>Sirsi_vartianta!C18</f>
        <v>99</v>
      </c>
      <c r="D18" s="17">
        <f>Sirsi_vartianta!D18</f>
        <v>10</v>
      </c>
      <c r="E18" s="76">
        <f>Sirsi_vartianta!E18</f>
        <v>178</v>
      </c>
      <c r="G18" s="25">
        <f>Sirsi_vartianta!G18</f>
        <v>5</v>
      </c>
      <c r="H18" s="31"/>
      <c r="I18" s="84">
        <v>182</v>
      </c>
      <c r="K18" s="36">
        <f t="shared" si="0"/>
        <v>1501.5</v>
      </c>
      <c r="L18" s="72">
        <f t="shared" si="2"/>
        <v>151.66666666666666</v>
      </c>
      <c r="M18" s="37">
        <f t="shared" si="3"/>
        <v>2699.6666666666665</v>
      </c>
      <c r="N18" s="38">
        <f t="shared" si="1"/>
        <v>4352.833333333333</v>
      </c>
      <c r="O18" s="46"/>
      <c r="P18" s="69"/>
      <c r="Q18" s="69"/>
      <c r="R18" s="69"/>
      <c r="S18" s="69"/>
      <c r="T18" s="69"/>
      <c r="U18" s="69"/>
      <c r="V18" s="69"/>
    </row>
    <row r="19" spans="1:22" x14ac:dyDescent="0.3">
      <c r="A19" s="3" t="s">
        <v>13</v>
      </c>
      <c r="B19" s="13" t="s">
        <v>9</v>
      </c>
      <c r="C19" s="17">
        <f>Sirsi_vartianta!C19</f>
        <v>463</v>
      </c>
      <c r="D19" s="17">
        <f>Sirsi_vartianta!D19</f>
        <v>1788</v>
      </c>
      <c r="E19" s="76">
        <f>Sirsi_vartianta!E19</f>
        <v>13484</v>
      </c>
      <c r="G19" s="25">
        <f>Sirsi_vartianta!G19</f>
        <v>5</v>
      </c>
      <c r="H19" s="31"/>
      <c r="I19" s="84"/>
      <c r="K19" s="36">
        <f t="shared" si="0"/>
        <v>0</v>
      </c>
      <c r="L19" s="72">
        <f t="shared" si="2"/>
        <v>0</v>
      </c>
      <c r="M19" s="37">
        <f t="shared" si="3"/>
        <v>0</v>
      </c>
      <c r="N19" s="38">
        <f t="shared" si="1"/>
        <v>0</v>
      </c>
      <c r="O19" s="46"/>
      <c r="P19" s="69"/>
      <c r="Q19" s="69"/>
      <c r="R19" s="69"/>
      <c r="S19" s="69"/>
      <c r="T19" s="69"/>
      <c r="U19" s="69"/>
      <c r="V19" s="69"/>
    </row>
    <row r="20" spans="1:22" x14ac:dyDescent="0.3">
      <c r="A20" s="3" t="s">
        <v>13</v>
      </c>
      <c r="B20" s="13" t="s">
        <v>10</v>
      </c>
      <c r="C20" s="17">
        <f>Sirsi_vartianta!C20</f>
        <v>10</v>
      </c>
      <c r="D20" s="17">
        <f>Sirsi_vartianta!D20</f>
        <v>255277</v>
      </c>
      <c r="E20" s="76">
        <f>Sirsi_vartianta!E20</f>
        <v>178</v>
      </c>
      <c r="G20" s="25">
        <f>Sirsi_vartianta!G20</f>
        <v>5</v>
      </c>
      <c r="H20" s="31"/>
      <c r="I20" s="84"/>
      <c r="K20" s="36">
        <f t="shared" si="0"/>
        <v>0</v>
      </c>
      <c r="L20" s="72">
        <f t="shared" si="2"/>
        <v>0</v>
      </c>
      <c r="M20" s="37">
        <f t="shared" si="3"/>
        <v>0</v>
      </c>
      <c r="N20" s="38">
        <f t="shared" si="1"/>
        <v>0</v>
      </c>
      <c r="O20" s="46"/>
      <c r="P20" s="69"/>
      <c r="Q20" s="69"/>
      <c r="R20" s="69"/>
      <c r="S20" s="69"/>
      <c r="T20" s="69"/>
      <c r="U20" s="69"/>
      <c r="V20" s="69"/>
    </row>
    <row r="21" spans="1:22" x14ac:dyDescent="0.3">
      <c r="A21" s="3" t="s">
        <v>13</v>
      </c>
      <c r="B21" s="13" t="s">
        <v>11</v>
      </c>
      <c r="C21" s="17"/>
      <c r="D21" s="17"/>
      <c r="E21" s="76"/>
      <c r="G21" s="25">
        <f>Sirsi_vartianta!G21</f>
        <v>60</v>
      </c>
      <c r="H21" s="31"/>
      <c r="I21" s="84">
        <v>50</v>
      </c>
      <c r="K21" s="36">
        <f t="shared" si="0"/>
        <v>0</v>
      </c>
      <c r="L21" s="72">
        <f t="shared" si="2"/>
        <v>0</v>
      </c>
      <c r="M21" s="37">
        <f t="shared" si="3"/>
        <v>0</v>
      </c>
      <c r="N21" s="38">
        <f t="shared" si="1"/>
        <v>0</v>
      </c>
      <c r="O21" s="46"/>
      <c r="P21" s="69"/>
      <c r="Q21" s="69"/>
      <c r="R21" s="69"/>
      <c r="S21" s="69"/>
      <c r="T21" s="69"/>
      <c r="U21" s="69"/>
      <c r="V21" s="69"/>
    </row>
    <row r="22" spans="1:22" ht="15" thickBot="1" x14ac:dyDescent="0.35">
      <c r="A22" s="6" t="s">
        <v>13</v>
      </c>
      <c r="B22" s="14" t="s">
        <v>12</v>
      </c>
      <c r="C22" s="18">
        <f>Sirsi_vartianta!C22</f>
        <v>34</v>
      </c>
      <c r="D22" s="18">
        <f>Sirsi_vartianta!D22</f>
        <v>489</v>
      </c>
      <c r="E22" s="77">
        <f>Sirsi_vartianta!E22</f>
        <v>605</v>
      </c>
      <c r="G22" s="26">
        <f>Sirsi_vartianta!G22</f>
        <v>30</v>
      </c>
      <c r="H22" s="31"/>
      <c r="I22" s="85">
        <v>803</v>
      </c>
      <c r="K22" s="39">
        <f t="shared" si="0"/>
        <v>13651</v>
      </c>
      <c r="L22" s="73">
        <f t="shared" si="2"/>
        <v>196333.5</v>
      </c>
      <c r="M22" s="40">
        <f t="shared" si="3"/>
        <v>242907.5</v>
      </c>
      <c r="N22" s="41">
        <f t="shared" si="1"/>
        <v>452892</v>
      </c>
      <c r="O22" s="46"/>
      <c r="P22" s="69"/>
      <c r="Q22" s="69"/>
      <c r="R22" s="69"/>
      <c r="S22" s="69"/>
      <c r="T22" s="69"/>
      <c r="U22" s="69"/>
      <c r="V22" s="69"/>
    </row>
    <row r="23" spans="1:22" x14ac:dyDescent="0.3">
      <c r="A23" s="5" t="s">
        <v>14</v>
      </c>
      <c r="B23" s="12" t="s">
        <v>3</v>
      </c>
      <c r="C23" s="16">
        <f>Sirsi_vartianta!C23</f>
        <v>10</v>
      </c>
      <c r="D23" s="16">
        <f>Sirsi_vartianta!D23</f>
        <v>10</v>
      </c>
      <c r="E23" s="75">
        <f>Sirsi_vartianta!E23</f>
        <v>178</v>
      </c>
      <c r="G23" s="25">
        <f>Sirsi_vartianta!G23</f>
        <v>30</v>
      </c>
      <c r="H23" s="31"/>
      <c r="I23" s="84"/>
      <c r="K23" s="33">
        <f t="shared" si="0"/>
        <v>0</v>
      </c>
      <c r="L23" s="71">
        <f t="shared" si="2"/>
        <v>0</v>
      </c>
      <c r="M23" s="34">
        <f t="shared" si="3"/>
        <v>0</v>
      </c>
      <c r="N23" s="35">
        <f t="shared" si="1"/>
        <v>0</v>
      </c>
      <c r="O23" s="46"/>
      <c r="P23" s="69"/>
      <c r="Q23" s="69"/>
      <c r="R23" s="69"/>
      <c r="S23" s="69"/>
      <c r="T23" s="69"/>
      <c r="U23" s="69"/>
      <c r="V23" s="69"/>
    </row>
    <row r="24" spans="1:22" x14ac:dyDescent="0.3">
      <c r="A24" s="3" t="s">
        <v>14</v>
      </c>
      <c r="B24" s="13" t="s">
        <v>4</v>
      </c>
      <c r="C24" s="17">
        <f>Sirsi_vartianta!C24</f>
        <v>10</v>
      </c>
      <c r="D24" s="17">
        <f>Sirsi_vartianta!D24</f>
        <v>10</v>
      </c>
      <c r="E24" s="76">
        <f>Sirsi_vartianta!E24</f>
        <v>178</v>
      </c>
      <c r="G24" s="25">
        <f>Sirsi_vartianta!G24</f>
        <v>30</v>
      </c>
      <c r="H24" s="31"/>
      <c r="I24" s="84"/>
      <c r="K24" s="36">
        <f t="shared" si="0"/>
        <v>0</v>
      </c>
      <c r="L24" s="72">
        <f t="shared" si="2"/>
        <v>0</v>
      </c>
      <c r="M24" s="37">
        <f t="shared" si="3"/>
        <v>0</v>
      </c>
      <c r="N24" s="38">
        <f t="shared" si="1"/>
        <v>0</v>
      </c>
      <c r="O24" s="46"/>
      <c r="P24" s="69"/>
      <c r="Q24" s="69"/>
      <c r="R24" s="69"/>
      <c r="S24" s="69"/>
      <c r="T24" s="69"/>
      <c r="U24" s="69"/>
      <c r="V24" s="69"/>
    </row>
    <row r="25" spans="1:22" x14ac:dyDescent="0.3">
      <c r="A25" s="3" t="s">
        <v>14</v>
      </c>
      <c r="B25" s="13" t="s">
        <v>5</v>
      </c>
      <c r="C25" s="17">
        <f>Sirsi_vartianta!C25</f>
        <v>10</v>
      </c>
      <c r="D25" s="17">
        <f>Sirsi_vartianta!D25</f>
        <v>10</v>
      </c>
      <c r="E25" s="76">
        <f>Sirsi_vartianta!E25</f>
        <v>178</v>
      </c>
      <c r="G25" s="25">
        <f>Sirsi_vartianta!G25</f>
        <v>60</v>
      </c>
      <c r="H25" s="31"/>
      <c r="I25" s="84"/>
      <c r="K25" s="36">
        <f t="shared" si="0"/>
        <v>0</v>
      </c>
      <c r="L25" s="72">
        <f t="shared" si="2"/>
        <v>0</v>
      </c>
      <c r="M25" s="37">
        <f t="shared" si="3"/>
        <v>0</v>
      </c>
      <c r="N25" s="38">
        <f t="shared" si="1"/>
        <v>0</v>
      </c>
      <c r="O25" s="46"/>
      <c r="P25" s="69"/>
      <c r="Q25" s="69"/>
      <c r="R25" s="69"/>
      <c r="S25" s="69"/>
      <c r="T25" s="69"/>
      <c r="U25" s="69"/>
      <c r="V25" s="69"/>
    </row>
    <row r="26" spans="1:22" x14ac:dyDescent="0.3">
      <c r="A26" s="3" t="s">
        <v>14</v>
      </c>
      <c r="B26" s="13" t="s">
        <v>6</v>
      </c>
      <c r="C26" s="17">
        <f>Sirsi_vartianta!C26</f>
        <v>10</v>
      </c>
      <c r="D26" s="17">
        <f>Sirsi_vartianta!D26</f>
        <v>10</v>
      </c>
      <c r="E26" s="76">
        <f>Sirsi_vartianta!E26</f>
        <v>178</v>
      </c>
      <c r="G26" s="25">
        <f>Sirsi_vartianta!G26</f>
        <v>5</v>
      </c>
      <c r="H26" s="31"/>
      <c r="I26" s="84"/>
      <c r="K26" s="36">
        <f t="shared" si="0"/>
        <v>0</v>
      </c>
      <c r="L26" s="72">
        <f t="shared" si="2"/>
        <v>0</v>
      </c>
      <c r="M26" s="37">
        <f t="shared" si="3"/>
        <v>0</v>
      </c>
      <c r="N26" s="38">
        <f t="shared" si="1"/>
        <v>0</v>
      </c>
      <c r="O26" s="46"/>
      <c r="P26" s="69"/>
      <c r="Q26" s="69"/>
      <c r="R26" s="69"/>
      <c r="S26" s="69"/>
      <c r="T26" s="69"/>
      <c r="U26" s="69"/>
      <c r="V26" s="69"/>
    </row>
    <row r="27" spans="1:22" x14ac:dyDescent="0.3">
      <c r="A27" s="3" t="s">
        <v>14</v>
      </c>
      <c r="B27" s="13" t="s">
        <v>7</v>
      </c>
      <c r="C27" s="17"/>
      <c r="D27" s="17"/>
      <c r="E27" s="76"/>
      <c r="G27" s="25">
        <f>Sirsi_vartianta!G27</f>
        <v>30</v>
      </c>
      <c r="H27" s="31"/>
      <c r="I27" s="84"/>
      <c r="K27" s="36">
        <f t="shared" si="0"/>
        <v>0</v>
      </c>
      <c r="L27" s="72">
        <f t="shared" si="2"/>
        <v>0</v>
      </c>
      <c r="M27" s="37">
        <f t="shared" si="3"/>
        <v>0</v>
      </c>
      <c r="N27" s="38">
        <f t="shared" si="1"/>
        <v>0</v>
      </c>
      <c r="O27" s="46"/>
      <c r="P27" s="69"/>
      <c r="Q27" s="69"/>
      <c r="R27" s="69"/>
      <c r="S27" s="69"/>
      <c r="T27" s="69"/>
      <c r="U27" s="69"/>
      <c r="V27" s="69"/>
    </row>
    <row r="28" spans="1:22" x14ac:dyDescent="0.3">
      <c r="A28" s="3" t="s">
        <v>14</v>
      </c>
      <c r="B28" s="13" t="s">
        <v>8</v>
      </c>
      <c r="C28" s="17">
        <f>Sirsi_vartianta!C28</f>
        <v>10</v>
      </c>
      <c r="D28" s="17">
        <f>Sirsi_vartianta!D28</f>
        <v>10</v>
      </c>
      <c r="E28" s="76">
        <f>Sirsi_vartianta!E28</f>
        <v>178</v>
      </c>
      <c r="G28" s="25">
        <f>Sirsi_vartianta!G28</f>
        <v>5</v>
      </c>
      <c r="H28" s="31"/>
      <c r="I28" s="84"/>
      <c r="K28" s="36">
        <f t="shared" si="0"/>
        <v>0</v>
      </c>
      <c r="L28" s="72">
        <f t="shared" si="2"/>
        <v>0</v>
      </c>
      <c r="M28" s="37">
        <f t="shared" si="3"/>
        <v>0</v>
      </c>
      <c r="N28" s="38">
        <f t="shared" si="1"/>
        <v>0</v>
      </c>
      <c r="O28" s="46"/>
      <c r="P28" s="69"/>
      <c r="Q28" s="69"/>
      <c r="R28" s="69"/>
      <c r="S28" s="69"/>
      <c r="T28" s="69"/>
      <c r="U28" s="69"/>
      <c r="V28" s="69"/>
    </row>
    <row r="29" spans="1:22" x14ac:dyDescent="0.3">
      <c r="A29" s="3" t="s">
        <v>14</v>
      </c>
      <c r="B29" s="13" t="s">
        <v>9</v>
      </c>
      <c r="C29" s="17">
        <f>Sirsi_vartianta!C29</f>
        <v>226</v>
      </c>
      <c r="D29" s="17">
        <f>Sirsi_vartianta!D29</f>
        <v>98</v>
      </c>
      <c r="E29" s="76">
        <f>Sirsi_vartianta!E29</f>
        <v>339</v>
      </c>
      <c r="G29" s="25">
        <f>Sirsi_vartianta!G29</f>
        <v>5</v>
      </c>
      <c r="H29" s="31"/>
      <c r="I29" s="84"/>
      <c r="K29" s="36">
        <f t="shared" si="0"/>
        <v>0</v>
      </c>
      <c r="L29" s="72">
        <f t="shared" si="2"/>
        <v>0</v>
      </c>
      <c r="M29" s="37">
        <f t="shared" si="3"/>
        <v>0</v>
      </c>
      <c r="N29" s="38">
        <f t="shared" si="1"/>
        <v>0</v>
      </c>
      <c r="O29" s="46"/>
      <c r="P29" s="69"/>
      <c r="Q29" s="69"/>
      <c r="R29" s="69"/>
      <c r="S29" s="69"/>
      <c r="T29" s="69"/>
      <c r="U29" s="69"/>
      <c r="V29" s="69"/>
    </row>
    <row r="30" spans="1:22" x14ac:dyDescent="0.3">
      <c r="A30" s="3" t="s">
        <v>14</v>
      </c>
      <c r="B30" s="13" t="s">
        <v>10</v>
      </c>
      <c r="C30" s="17"/>
      <c r="D30" s="17"/>
      <c r="E30" s="76"/>
      <c r="G30" s="25">
        <f>Sirsi_vartianta!G30</f>
        <v>5</v>
      </c>
      <c r="H30" s="31"/>
      <c r="I30" s="84"/>
      <c r="K30" s="36">
        <f t="shared" si="0"/>
        <v>0</v>
      </c>
      <c r="L30" s="72">
        <f t="shared" si="2"/>
        <v>0</v>
      </c>
      <c r="M30" s="37">
        <f t="shared" si="3"/>
        <v>0</v>
      </c>
      <c r="N30" s="38">
        <f t="shared" si="1"/>
        <v>0</v>
      </c>
      <c r="O30" s="46"/>
    </row>
    <row r="31" spans="1:22" x14ac:dyDescent="0.3">
      <c r="A31" s="3" t="s">
        <v>14</v>
      </c>
      <c r="B31" s="13" t="s">
        <v>11</v>
      </c>
      <c r="C31" s="17">
        <f>Sirsi_vartianta!C31</f>
        <v>281</v>
      </c>
      <c r="D31" s="17">
        <f>Sirsi_vartianta!D31</f>
        <v>10</v>
      </c>
      <c r="E31" s="76">
        <f>Sirsi_vartianta!E31</f>
        <v>308</v>
      </c>
      <c r="G31" s="25">
        <f>Sirsi_vartianta!G31</f>
        <v>60</v>
      </c>
      <c r="H31" s="31"/>
      <c r="I31" s="84"/>
      <c r="K31" s="36">
        <f t="shared" si="0"/>
        <v>0</v>
      </c>
      <c r="L31" s="72">
        <f t="shared" si="2"/>
        <v>0</v>
      </c>
      <c r="M31" s="37">
        <f t="shared" si="3"/>
        <v>0</v>
      </c>
      <c r="N31" s="38">
        <f t="shared" si="1"/>
        <v>0</v>
      </c>
      <c r="O31" s="46"/>
    </row>
    <row r="32" spans="1:22" ht="15" thickBot="1" x14ac:dyDescent="0.35">
      <c r="A32" s="6" t="s">
        <v>14</v>
      </c>
      <c r="B32" s="14" t="s">
        <v>12</v>
      </c>
      <c r="C32" s="18">
        <f>Sirsi_vartianta!C32</f>
        <v>10</v>
      </c>
      <c r="D32" s="18">
        <f>Sirsi_vartianta!D32</f>
        <v>10</v>
      </c>
      <c r="E32" s="77">
        <f>Sirsi_vartianta!E32</f>
        <v>178</v>
      </c>
      <c r="G32" s="26">
        <f>Sirsi_vartianta!G32</f>
        <v>30</v>
      </c>
      <c r="H32" s="31"/>
      <c r="I32" s="85"/>
      <c r="K32" s="39">
        <f t="shared" si="0"/>
        <v>0</v>
      </c>
      <c r="L32" s="73">
        <f t="shared" si="2"/>
        <v>0</v>
      </c>
      <c r="M32" s="40">
        <f t="shared" si="3"/>
        <v>0</v>
      </c>
      <c r="N32" s="41">
        <f t="shared" si="1"/>
        <v>0</v>
      </c>
      <c r="O32" s="46"/>
    </row>
    <row r="33" spans="1:15" x14ac:dyDescent="0.3">
      <c r="A33" s="3" t="s">
        <v>15</v>
      </c>
      <c r="B33" s="13" t="s">
        <v>3</v>
      </c>
      <c r="C33" s="17">
        <f>Sirsi_vartianta!C33</f>
        <v>87</v>
      </c>
      <c r="D33" s="17">
        <f>Sirsi_vartianta!D33</f>
        <v>202</v>
      </c>
      <c r="E33" s="76">
        <f>Sirsi_vartianta!E33</f>
        <v>1508</v>
      </c>
      <c r="G33" s="25">
        <f>Sirsi_vartianta!G33</f>
        <v>30</v>
      </c>
      <c r="H33" s="31"/>
      <c r="I33" s="84"/>
      <c r="K33" s="36">
        <f t="shared" si="0"/>
        <v>0</v>
      </c>
      <c r="L33" s="72">
        <f t="shared" si="2"/>
        <v>0</v>
      </c>
      <c r="M33" s="37">
        <f t="shared" si="3"/>
        <v>0</v>
      </c>
      <c r="N33" s="38">
        <f t="shared" si="1"/>
        <v>0</v>
      </c>
      <c r="O33" s="46"/>
    </row>
    <row r="34" spans="1:15" x14ac:dyDescent="0.3">
      <c r="A34" s="3" t="s">
        <v>15</v>
      </c>
      <c r="B34" s="13" t="s">
        <v>4</v>
      </c>
      <c r="C34" s="17">
        <f>Sirsi_vartianta!C34</f>
        <v>10</v>
      </c>
      <c r="D34" s="17">
        <f>Sirsi_vartianta!D34</f>
        <v>10</v>
      </c>
      <c r="E34" s="76">
        <f>Sirsi_vartianta!E34</f>
        <v>178</v>
      </c>
      <c r="G34" s="25">
        <f>Sirsi_vartianta!G34</f>
        <v>30</v>
      </c>
      <c r="H34" s="31"/>
      <c r="I34" s="84"/>
      <c r="K34" s="36">
        <f t="shared" si="0"/>
        <v>0</v>
      </c>
      <c r="L34" s="72">
        <f t="shared" si="2"/>
        <v>0</v>
      </c>
      <c r="M34" s="37">
        <f t="shared" si="3"/>
        <v>0</v>
      </c>
      <c r="N34" s="38">
        <f t="shared" si="1"/>
        <v>0</v>
      </c>
      <c r="O34" s="46"/>
    </row>
    <row r="35" spans="1:15" x14ac:dyDescent="0.3">
      <c r="A35" s="3" t="s">
        <v>15</v>
      </c>
      <c r="B35" s="13" t="s">
        <v>5</v>
      </c>
      <c r="C35" s="17">
        <f>Sirsi_vartianta!C35</f>
        <v>10</v>
      </c>
      <c r="D35" s="17">
        <f>Sirsi_vartianta!D35</f>
        <v>10</v>
      </c>
      <c r="E35" s="76">
        <f>Sirsi_vartianta!E35</f>
        <v>178</v>
      </c>
      <c r="G35" s="25">
        <f>Sirsi_vartianta!G35</f>
        <v>60</v>
      </c>
      <c r="H35" s="31"/>
      <c r="I35" s="84"/>
      <c r="K35" s="36">
        <f t="shared" si="0"/>
        <v>0</v>
      </c>
      <c r="L35" s="72">
        <f t="shared" si="2"/>
        <v>0</v>
      </c>
      <c r="M35" s="37">
        <f t="shared" si="3"/>
        <v>0</v>
      </c>
      <c r="N35" s="38">
        <f t="shared" si="1"/>
        <v>0</v>
      </c>
      <c r="O35" s="46"/>
    </row>
    <row r="36" spans="1:15" x14ac:dyDescent="0.3">
      <c r="A36" s="3" t="s">
        <v>15</v>
      </c>
      <c r="B36" s="13" t="s">
        <v>6</v>
      </c>
      <c r="C36" s="17">
        <f>Sirsi_vartianta!C36</f>
        <v>10</v>
      </c>
      <c r="D36" s="17">
        <f>Sirsi_vartianta!D36</f>
        <v>25</v>
      </c>
      <c r="E36" s="76">
        <f>Sirsi_vartianta!E36</f>
        <v>178</v>
      </c>
      <c r="G36" s="25">
        <f>Sirsi_vartianta!G36</f>
        <v>5</v>
      </c>
      <c r="H36" s="31"/>
      <c r="I36" s="84"/>
      <c r="K36" s="36">
        <f t="shared" si="0"/>
        <v>0</v>
      </c>
      <c r="L36" s="72">
        <f t="shared" si="2"/>
        <v>0</v>
      </c>
      <c r="M36" s="37">
        <f t="shared" si="3"/>
        <v>0</v>
      </c>
      <c r="N36" s="38">
        <f t="shared" si="1"/>
        <v>0</v>
      </c>
      <c r="O36" s="46"/>
    </row>
    <row r="37" spans="1:15" x14ac:dyDescent="0.3">
      <c r="A37" s="3" t="s">
        <v>15</v>
      </c>
      <c r="B37" s="13" t="s">
        <v>7</v>
      </c>
      <c r="C37" s="17"/>
      <c r="D37" s="17"/>
      <c r="E37" s="76"/>
      <c r="G37" s="25">
        <f>Sirsi_vartianta!G37</f>
        <v>30</v>
      </c>
      <c r="H37" s="31"/>
      <c r="I37" s="84"/>
      <c r="K37" s="36">
        <f t="shared" si="0"/>
        <v>0</v>
      </c>
      <c r="L37" s="72">
        <f t="shared" si="2"/>
        <v>0</v>
      </c>
      <c r="M37" s="37">
        <f t="shared" si="3"/>
        <v>0</v>
      </c>
      <c r="N37" s="38">
        <f t="shared" si="1"/>
        <v>0</v>
      </c>
      <c r="O37" s="46"/>
    </row>
    <row r="38" spans="1:15" x14ac:dyDescent="0.3">
      <c r="A38" s="3" t="s">
        <v>15</v>
      </c>
      <c r="B38" s="13" t="s">
        <v>8</v>
      </c>
      <c r="C38" s="17">
        <f>Sirsi_vartianta!C38</f>
        <v>420</v>
      </c>
      <c r="D38" s="17">
        <f>Sirsi_vartianta!D38</f>
        <v>680</v>
      </c>
      <c r="E38" s="76">
        <f>Sirsi_vartianta!E38</f>
        <v>1928</v>
      </c>
      <c r="G38" s="25">
        <f>Sirsi_vartianta!G38</f>
        <v>5</v>
      </c>
      <c r="H38" s="31"/>
      <c r="I38" s="84"/>
      <c r="K38" s="36">
        <f t="shared" si="0"/>
        <v>0</v>
      </c>
      <c r="L38" s="72">
        <f t="shared" si="2"/>
        <v>0</v>
      </c>
      <c r="M38" s="37">
        <f t="shared" si="3"/>
        <v>0</v>
      </c>
      <c r="N38" s="38">
        <f t="shared" si="1"/>
        <v>0</v>
      </c>
      <c r="O38" s="46"/>
    </row>
    <row r="39" spans="1:15" x14ac:dyDescent="0.3">
      <c r="A39" s="3" t="s">
        <v>15</v>
      </c>
      <c r="B39" s="13" t="s">
        <v>9</v>
      </c>
      <c r="C39" s="17">
        <f>Sirsi_vartianta!C39</f>
        <v>372</v>
      </c>
      <c r="D39" s="17">
        <f>Sirsi_vartianta!D39</f>
        <v>14</v>
      </c>
      <c r="E39" s="76">
        <f>Sirsi_vartianta!E39</f>
        <v>769</v>
      </c>
      <c r="G39" s="25">
        <f>Sirsi_vartianta!G39</f>
        <v>5</v>
      </c>
      <c r="H39" s="31"/>
      <c r="I39" s="84"/>
      <c r="K39" s="36">
        <f t="shared" si="0"/>
        <v>0</v>
      </c>
      <c r="L39" s="72">
        <f t="shared" si="2"/>
        <v>0</v>
      </c>
      <c r="M39" s="37">
        <f t="shared" si="3"/>
        <v>0</v>
      </c>
      <c r="N39" s="38">
        <f t="shared" si="1"/>
        <v>0</v>
      </c>
      <c r="O39" s="46"/>
    </row>
    <row r="40" spans="1:15" x14ac:dyDescent="0.3">
      <c r="A40" s="3" t="s">
        <v>15</v>
      </c>
      <c r="B40" s="13" t="s">
        <v>10</v>
      </c>
      <c r="C40" s="17"/>
      <c r="D40" s="17"/>
      <c r="E40" s="76"/>
      <c r="G40" s="25">
        <f>Sirsi_vartianta!G40</f>
        <v>5</v>
      </c>
      <c r="H40" s="31"/>
      <c r="I40" s="84"/>
      <c r="K40" s="36">
        <f t="shared" si="0"/>
        <v>0</v>
      </c>
      <c r="L40" s="72">
        <f t="shared" si="2"/>
        <v>0</v>
      </c>
      <c r="M40" s="37">
        <f t="shared" si="3"/>
        <v>0</v>
      </c>
      <c r="N40" s="38">
        <f t="shared" si="1"/>
        <v>0</v>
      </c>
      <c r="O40" s="46"/>
    </row>
    <row r="41" spans="1:15" x14ac:dyDescent="0.3">
      <c r="A41" s="3" t="s">
        <v>15</v>
      </c>
      <c r="B41" s="13" t="s">
        <v>11</v>
      </c>
      <c r="C41" s="17"/>
      <c r="D41" s="17"/>
      <c r="E41" s="76"/>
      <c r="G41" s="25">
        <f>Sirsi_vartianta!G41</f>
        <v>60</v>
      </c>
      <c r="H41" s="31"/>
      <c r="I41" s="84"/>
      <c r="K41" s="36">
        <f t="shared" si="0"/>
        <v>0</v>
      </c>
      <c r="L41" s="72">
        <f t="shared" si="2"/>
        <v>0</v>
      </c>
      <c r="M41" s="37">
        <f t="shared" si="3"/>
        <v>0</v>
      </c>
      <c r="N41" s="38">
        <f t="shared" si="1"/>
        <v>0</v>
      </c>
      <c r="O41" s="46"/>
    </row>
    <row r="42" spans="1:15" ht="15" thickBot="1" x14ac:dyDescent="0.35">
      <c r="A42" s="4" t="s">
        <v>15</v>
      </c>
      <c r="B42" s="15" t="s">
        <v>12</v>
      </c>
      <c r="C42" s="19">
        <f>Sirsi_vartianta!C42</f>
        <v>10</v>
      </c>
      <c r="D42" s="19">
        <f>Sirsi_vartianta!D42</f>
        <v>54</v>
      </c>
      <c r="E42" s="78">
        <f>Sirsi_vartianta!E42</f>
        <v>178</v>
      </c>
      <c r="G42" s="27">
        <f>Sirsi_vartianta!G42</f>
        <v>30</v>
      </c>
      <c r="H42" s="31"/>
      <c r="I42" s="86"/>
      <c r="K42" s="49">
        <f t="shared" si="0"/>
        <v>0</v>
      </c>
      <c r="L42" s="74">
        <f t="shared" si="2"/>
        <v>0</v>
      </c>
      <c r="M42" s="54">
        <f t="shared" si="3"/>
        <v>0</v>
      </c>
      <c r="N42" s="67">
        <f t="shared" si="1"/>
        <v>0</v>
      </c>
      <c r="O42" s="46"/>
    </row>
    <row r="43" spans="1:15" ht="15" thickTop="1" x14ac:dyDescent="0.3"/>
  </sheetData>
  <mergeCells count="3">
    <mergeCell ref="A1:E1"/>
    <mergeCell ref="P1:U1"/>
    <mergeCell ref="K1:N1"/>
  </mergeCells>
  <conditionalFormatting sqref="E3:E42">
    <cfRule type="cellIs" dxfId="1" priority="6" operator="equal">
      <formula>178</formula>
    </cfRule>
  </conditionalFormatting>
  <conditionalFormatting sqref="C3:D42">
    <cfRule type="cellIs" dxfId="0" priority="5" operator="equal">
      <formula>10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Sirsi_vartianta</vt:lpstr>
      <vt:lpstr>Uzsi Varianta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Sobková Marta</cp:lastModifiedBy>
  <dcterms:created xsi:type="dcterms:W3CDTF">2011-08-01T14:22:18Z</dcterms:created>
  <dcterms:modified xsi:type="dcterms:W3CDTF">2021-07-08T12:58:38Z</dcterms:modified>
</cp:coreProperties>
</file>